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5F0DF59-B389-47E5-84E7-FEA649B9AF00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AŽETAK" sheetId="2" r:id="rId1"/>
    <sheet name="OPĆI DIO" sheetId="3" r:id="rId2"/>
    <sheet name="FUNKCIJSKA KLASIFIKACIJA" sheetId="5" r:id="rId3"/>
    <sheet name="RAČUN FINANCIRANJA" sheetId="6" r:id="rId4"/>
    <sheet name="RAČ.FIN.-IZVORI" sheetId="7" r:id="rId5"/>
    <sheet name="POSEBNI DIO" sheetId="4" r:id="rId6"/>
  </sheets>
  <calcPr calcId="179021"/>
</workbook>
</file>

<file path=xl/calcChain.xml><?xml version="1.0" encoding="utf-8"?>
<calcChain xmlns="http://schemas.openxmlformats.org/spreadsheetml/2006/main">
  <c r="G21" i="7" l="1"/>
  <c r="F21" i="7"/>
  <c r="G20" i="7"/>
  <c r="F20" i="7"/>
  <c r="E19" i="7"/>
  <c r="G19" i="7" s="1"/>
  <c r="D19" i="7"/>
  <c r="C19" i="7"/>
  <c r="B19" i="7"/>
  <c r="F19" i="7" s="1"/>
  <c r="G18" i="7"/>
  <c r="F18" i="7"/>
  <c r="E17" i="7"/>
  <c r="E23" i="7" s="1"/>
  <c r="D17" i="7"/>
  <c r="D23" i="7" s="1"/>
  <c r="C17" i="7"/>
  <c r="C23" i="7" s="1"/>
  <c r="B17" i="7"/>
  <c r="B23" i="7" s="1"/>
  <c r="G11" i="7"/>
  <c r="F11" i="7"/>
  <c r="E10" i="7"/>
  <c r="D10" i="7"/>
  <c r="C10" i="7"/>
  <c r="B10" i="7"/>
  <c r="F10" i="7" s="1"/>
  <c r="G9" i="7"/>
  <c r="F9" i="7"/>
  <c r="E8" i="7"/>
  <c r="D8" i="7"/>
  <c r="C8" i="7"/>
  <c r="B8" i="7"/>
  <c r="G7" i="7"/>
  <c r="F7" i="7"/>
  <c r="E6" i="7"/>
  <c r="G6" i="7" s="1"/>
  <c r="D6" i="7"/>
  <c r="D13" i="7" s="1"/>
  <c r="C6" i="7"/>
  <c r="C13" i="7" s="1"/>
  <c r="B6" i="7"/>
  <c r="B13" i="7" s="1"/>
  <c r="G22" i="6"/>
  <c r="F22" i="6"/>
  <c r="G21" i="6"/>
  <c r="F21" i="6"/>
  <c r="E20" i="6"/>
  <c r="G20" i="6" s="1"/>
  <c r="D20" i="6"/>
  <c r="C20" i="6"/>
  <c r="B20" i="6"/>
  <c r="G19" i="6"/>
  <c r="F19" i="6"/>
  <c r="E18" i="6"/>
  <c r="D18" i="6"/>
  <c r="D17" i="6" s="1"/>
  <c r="D24" i="6" s="1"/>
  <c r="C18" i="6"/>
  <c r="C17" i="6" s="1"/>
  <c r="C24" i="6" s="1"/>
  <c r="B18" i="6"/>
  <c r="B17" i="6"/>
  <c r="B24" i="6" s="1"/>
  <c r="G16" i="6"/>
  <c r="F16" i="6"/>
  <c r="G12" i="6"/>
  <c r="F12" i="6"/>
  <c r="G11" i="6"/>
  <c r="E11" i="6"/>
  <c r="D11" i="6"/>
  <c r="C11" i="6"/>
  <c r="B11" i="6"/>
  <c r="F11" i="6" s="1"/>
  <c r="G10" i="6"/>
  <c r="F10" i="6"/>
  <c r="E9" i="6"/>
  <c r="G9" i="6" s="1"/>
  <c r="D9" i="6"/>
  <c r="C9" i="6"/>
  <c r="C8" i="6" s="1"/>
  <c r="C14" i="6" s="1"/>
  <c r="B9" i="6"/>
  <c r="E8" i="6"/>
  <c r="E14" i="6" s="1"/>
  <c r="D8" i="6"/>
  <c r="D14" i="6" s="1"/>
  <c r="G36" i="5"/>
  <c r="F36" i="5"/>
  <c r="G35" i="5"/>
  <c r="F35" i="5"/>
  <c r="G34" i="5"/>
  <c r="F34" i="5"/>
  <c r="G33" i="5"/>
  <c r="F33" i="5"/>
  <c r="E32" i="5"/>
  <c r="D32" i="5"/>
  <c r="G32" i="5" s="1"/>
  <c r="C32" i="5"/>
  <c r="B32" i="5"/>
  <c r="F32" i="5" s="1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E24" i="5"/>
  <c r="D24" i="5"/>
  <c r="C24" i="5"/>
  <c r="B24" i="5"/>
  <c r="G23" i="5"/>
  <c r="F23" i="5"/>
  <c r="G22" i="5"/>
  <c r="F22" i="5"/>
  <c r="G21" i="5"/>
  <c r="F21" i="5"/>
  <c r="G20" i="5"/>
  <c r="F20" i="5"/>
  <c r="G19" i="5"/>
  <c r="F19" i="5"/>
  <c r="G18" i="5"/>
  <c r="F18" i="5"/>
  <c r="E17" i="5"/>
  <c r="D17" i="5"/>
  <c r="C17" i="5"/>
  <c r="B17" i="5"/>
  <c r="G16" i="5"/>
  <c r="F16" i="5"/>
  <c r="G15" i="5"/>
  <c r="F15" i="5"/>
  <c r="G14" i="5"/>
  <c r="F14" i="5"/>
  <c r="G13" i="5"/>
  <c r="F13" i="5"/>
  <c r="E12" i="5"/>
  <c r="G12" i="5" s="1"/>
  <c r="D12" i="5"/>
  <c r="C12" i="5"/>
  <c r="B12" i="5"/>
  <c r="G11" i="5"/>
  <c r="F11" i="5"/>
  <c r="G10" i="5"/>
  <c r="F10" i="5"/>
  <c r="G9" i="5"/>
  <c r="F9" i="5"/>
  <c r="G8" i="5"/>
  <c r="F8" i="5"/>
  <c r="G7" i="5"/>
  <c r="F7" i="5"/>
  <c r="E6" i="5"/>
  <c r="D6" i="5"/>
  <c r="G6" i="5" s="1"/>
  <c r="C6" i="5"/>
  <c r="C38" i="5" s="1"/>
  <c r="B6" i="5"/>
  <c r="F6" i="5" s="1"/>
  <c r="D38" i="5" l="1"/>
  <c r="G18" i="6"/>
  <c r="F12" i="5"/>
  <c r="G17" i="5"/>
  <c r="F8" i="7"/>
  <c r="G10" i="7"/>
  <c r="B8" i="6"/>
  <c r="B14" i="6" s="1"/>
  <c r="G8" i="7"/>
  <c r="G24" i="5"/>
  <c r="F24" i="5"/>
  <c r="G23" i="7"/>
  <c r="F23" i="7"/>
  <c r="F17" i="7"/>
  <c r="E13" i="7"/>
  <c r="G17" i="7"/>
  <c r="F6" i="7"/>
  <c r="G14" i="6"/>
  <c r="F14" i="6"/>
  <c r="F9" i="6"/>
  <c r="F8" i="6"/>
  <c r="F18" i="6"/>
  <c r="F20" i="6"/>
  <c r="G8" i="6"/>
  <c r="E17" i="6"/>
  <c r="E38" i="5"/>
  <c r="F17" i="5"/>
  <c r="B38" i="5"/>
  <c r="D209" i="4"/>
  <c r="D208" i="4" s="1"/>
  <c r="D201" i="4"/>
  <c r="D195" i="4"/>
  <c r="D135" i="4"/>
  <c r="D134" i="4" s="1"/>
  <c r="D80" i="4"/>
  <c r="D86" i="4"/>
  <c r="D85" i="4" s="1"/>
  <c r="D66" i="4"/>
  <c r="D48" i="4"/>
  <c r="D47" i="4"/>
  <c r="D46" i="4" s="1"/>
  <c r="D22" i="4"/>
  <c r="G13" i="7" l="1"/>
  <c r="F13" i="7"/>
  <c r="E24" i="6"/>
  <c r="G17" i="6"/>
  <c r="F17" i="6"/>
  <c r="G38" i="5"/>
  <c r="F38" i="5"/>
  <c r="C226" i="4"/>
  <c r="C218" i="4"/>
  <c r="C214" i="4"/>
  <c r="C211" i="4"/>
  <c r="C178" i="4"/>
  <c r="C143" i="4"/>
  <c r="C137" i="4"/>
  <c r="C97" i="4"/>
  <c r="C71" i="4"/>
  <c r="C70" i="4" s="1"/>
  <c r="C64" i="4"/>
  <c r="C56" i="4"/>
  <c r="C32" i="4"/>
  <c r="C31" i="4"/>
  <c r="C8" i="4"/>
  <c r="C7" i="4" s="1"/>
  <c r="C6" i="4" s="1"/>
  <c r="C213" i="4" l="1"/>
  <c r="G24" i="6"/>
  <c r="F24" i="6"/>
  <c r="C55" i="4"/>
  <c r="C54" i="4" s="1"/>
  <c r="C89" i="4"/>
  <c r="C88" i="4" s="1"/>
  <c r="C5" i="4" l="1"/>
  <c r="F24" i="2"/>
  <c r="G24" i="2" s="1"/>
  <c r="D16" i="2"/>
  <c r="E16" i="2"/>
  <c r="G14" i="2"/>
  <c r="G13" i="2"/>
  <c r="G11" i="2"/>
  <c r="F14" i="2"/>
  <c r="F13" i="2"/>
  <c r="F11" i="2"/>
  <c r="C28" i="2"/>
  <c r="D28" i="2"/>
  <c r="E28" i="2"/>
  <c r="B28" i="2"/>
  <c r="C21" i="2" l="1"/>
  <c r="D21" i="2"/>
  <c r="E21" i="2"/>
  <c r="C20" i="2"/>
  <c r="D20" i="2"/>
  <c r="E20" i="2"/>
  <c r="B21" i="2"/>
  <c r="B20" i="2"/>
  <c r="B22" i="2" s="1"/>
  <c r="B29" i="2" s="1"/>
  <c r="C15" i="2"/>
  <c r="D15" i="2"/>
  <c r="E15" i="2"/>
  <c r="B15" i="2"/>
  <c r="D22" i="2" l="1"/>
  <c r="C22" i="2"/>
  <c r="G20" i="2"/>
  <c r="F20" i="2"/>
  <c r="G21" i="2"/>
  <c r="F21" i="2"/>
  <c r="E22" i="2"/>
  <c r="E29" i="2" s="1"/>
  <c r="C214" i="3"/>
  <c r="C61" i="3"/>
  <c r="C244" i="3" s="1"/>
  <c r="C60" i="3" l="1"/>
  <c r="C11" i="3"/>
  <c r="B214" i="4" l="1"/>
  <c r="B226" i="4"/>
  <c r="B218" i="4"/>
  <c r="D211" i="4"/>
  <c r="B211" i="4"/>
  <c r="B178" i="4"/>
  <c r="B143" i="4"/>
  <c r="B137" i="4"/>
  <c r="B97" i="4"/>
  <c r="B89" i="4" l="1"/>
  <c r="B213" i="4"/>
  <c r="B71" i="4"/>
  <c r="B64" i="4"/>
  <c r="B56" i="4"/>
  <c r="B32" i="4" l="1"/>
  <c r="B8" i="4"/>
  <c r="D52" i="4"/>
  <c r="D51" i="4" s="1"/>
  <c r="E109" i="3"/>
  <c r="E211" i="3"/>
  <c r="E210" i="3" s="1"/>
  <c r="E209" i="3" s="1"/>
  <c r="B211" i="3"/>
  <c r="E167" i="3"/>
  <c r="B167" i="3"/>
  <c r="E160" i="3"/>
  <c r="B160" i="3"/>
  <c r="E151" i="3"/>
  <c r="B151" i="3"/>
  <c r="E115" i="3"/>
  <c r="B115" i="3"/>
  <c r="E217" i="3"/>
  <c r="E104" i="3"/>
  <c r="B104" i="3"/>
  <c r="E136" i="3"/>
  <c r="B136" i="3"/>
  <c r="B210" i="3"/>
  <c r="B209" i="3" s="1"/>
  <c r="D60" i="3"/>
  <c r="D50" i="4" l="1"/>
  <c r="D45" i="4"/>
  <c r="B232" i="3"/>
  <c r="B217" i="3"/>
  <c r="B171" i="3"/>
  <c r="D214" i="3"/>
  <c r="D61" i="3"/>
  <c r="D244" i="3" s="1"/>
  <c r="D11" i="3"/>
  <c r="B242" i="3" l="1"/>
  <c r="B241" i="3" s="1"/>
  <c r="B238" i="3"/>
  <c r="B237" i="3" s="1"/>
  <c r="B229" i="3"/>
  <c r="B227" i="3"/>
  <c r="B224" i="3"/>
  <c r="B207" i="3"/>
  <c r="B206" i="3" s="1"/>
  <c r="B205" i="3" s="1"/>
  <c r="B202" i="3"/>
  <c r="B198" i="3"/>
  <c r="B196" i="3"/>
  <c r="B188" i="3"/>
  <c r="B186" i="3"/>
  <c r="B182" i="3"/>
  <c r="B180" i="3"/>
  <c r="B174" i="3"/>
  <c r="B166" i="3"/>
  <c r="B157" i="3"/>
  <c r="B147" i="3"/>
  <c r="B143" i="3"/>
  <c r="B140" i="3"/>
  <c r="B131" i="3"/>
  <c r="B127" i="3"/>
  <c r="B124" i="3"/>
  <c r="B120" i="3"/>
  <c r="B111" i="3"/>
  <c r="B99" i="3"/>
  <c r="B96" i="3"/>
  <c r="B94" i="3"/>
  <c r="B90" i="3"/>
  <c r="B86" i="3"/>
  <c r="B82" i="3"/>
  <c r="B78" i="3"/>
  <c r="B72" i="3"/>
  <c r="B71" i="3" s="1"/>
  <c r="B68" i="3"/>
  <c r="B64" i="3"/>
  <c r="B58" i="3"/>
  <c r="B57" i="3" s="1"/>
  <c r="B54" i="3"/>
  <c r="B51" i="3"/>
  <c r="B47" i="3"/>
  <c r="B45" i="3"/>
  <c r="B42" i="3"/>
  <c r="B40" i="3"/>
  <c r="B35" i="3"/>
  <c r="B34" i="3" s="1"/>
  <c r="B33" i="3" s="1"/>
  <c r="B31" i="3"/>
  <c r="B29" i="3"/>
  <c r="B25" i="3"/>
  <c r="B24" i="3" s="1"/>
  <c r="B22" i="3"/>
  <c r="B21" i="3" s="1"/>
  <c r="B19" i="3"/>
  <c r="B17" i="3"/>
  <c r="B14" i="3"/>
  <c r="B13" i="3" s="1"/>
  <c r="B9" i="3"/>
  <c r="B7" i="3"/>
  <c r="B16" i="2"/>
  <c r="B63" i="3" l="1"/>
  <c r="B16" i="3"/>
  <c r="B12" i="3" s="1"/>
  <c r="B77" i="3"/>
  <c r="B62" i="3" s="1"/>
  <c r="B50" i="3"/>
  <c r="B49" i="3" s="1"/>
  <c r="B195" i="3"/>
  <c r="B194" i="3" s="1"/>
  <c r="B216" i="3"/>
  <c r="B215" i="3" s="1"/>
  <c r="B214" i="3" s="1"/>
  <c r="B98" i="3"/>
  <c r="B44" i="3"/>
  <c r="B85" i="3"/>
  <c r="B170" i="3"/>
  <c r="B6" i="3"/>
  <c r="B28" i="3"/>
  <c r="B27" i="3" s="1"/>
  <c r="B39" i="3"/>
  <c r="B38" i="3" s="1"/>
  <c r="B126" i="3"/>
  <c r="B11" i="3" l="1"/>
  <c r="B84" i="3"/>
  <c r="B60" i="3"/>
  <c r="B61" i="3" l="1"/>
  <c r="B244" i="3" s="1"/>
  <c r="D239" i="4"/>
  <c r="D235" i="4"/>
  <c r="D234" i="4" s="1"/>
  <c r="D228" i="4"/>
  <c r="D220" i="4"/>
  <c r="D203" i="4"/>
  <c r="D191" i="4"/>
  <c r="D189" i="4"/>
  <c r="D185" i="4"/>
  <c r="D183" i="4"/>
  <c r="D180" i="4"/>
  <c r="D174" i="4"/>
  <c r="D167" i="4"/>
  <c r="D157" i="4"/>
  <c r="D150" i="4"/>
  <c r="D145" i="4"/>
  <c r="D141" i="4"/>
  <c r="D139" i="4"/>
  <c r="D132" i="4"/>
  <c r="D126" i="4"/>
  <c r="D124" i="4"/>
  <c r="D114" i="4"/>
  <c r="D108" i="4"/>
  <c r="D104" i="4"/>
  <c r="D102" i="4"/>
  <c r="D99" i="4"/>
  <c r="D93" i="4"/>
  <c r="D91" i="4"/>
  <c r="D83" i="4"/>
  <c r="D78" i="4"/>
  <c r="D77" i="4" s="1"/>
  <c r="D76" i="4" s="1"/>
  <c r="D75" i="4" s="1"/>
  <c r="D73" i="4"/>
  <c r="B70" i="4"/>
  <c r="D68" i="4"/>
  <c r="D62" i="4"/>
  <c r="D61" i="4" s="1"/>
  <c r="D58" i="4"/>
  <c r="B55" i="4"/>
  <c r="D43" i="4"/>
  <c r="D41" i="4"/>
  <c r="D38" i="4"/>
  <c r="D36" i="4"/>
  <c r="D34" i="4"/>
  <c r="B31" i="4"/>
  <c r="D29" i="4"/>
  <c r="D28" i="4" s="1"/>
  <c r="D26" i="4"/>
  <c r="D19" i="4"/>
  <c r="D17" i="4"/>
  <c r="D16" i="4" s="1"/>
  <c r="E16" i="4" s="1"/>
  <c r="D14" i="4"/>
  <c r="D12" i="4"/>
  <c r="D10" i="4"/>
  <c r="E242" i="3"/>
  <c r="E241" i="3" s="1"/>
  <c r="E238" i="3"/>
  <c r="E237" i="3" s="1"/>
  <c r="E232" i="3"/>
  <c r="E229" i="3"/>
  <c r="E227" i="3"/>
  <c r="E224" i="3"/>
  <c r="E207" i="3"/>
  <c r="E206" i="3" s="1"/>
  <c r="E205" i="3" s="1"/>
  <c r="E202" i="3"/>
  <c r="E198" i="3"/>
  <c r="E196" i="3"/>
  <c r="E188" i="3"/>
  <c r="E186" i="3"/>
  <c r="E182" i="3"/>
  <c r="E180" i="3"/>
  <c r="E174" i="3"/>
  <c r="E171" i="3"/>
  <c r="E166" i="3"/>
  <c r="E157" i="3"/>
  <c r="E147" i="3"/>
  <c r="E143" i="3"/>
  <c r="E140" i="3"/>
  <c r="E131" i="3"/>
  <c r="E127" i="3"/>
  <c r="E124" i="3"/>
  <c r="E120" i="3"/>
  <c r="E111" i="3"/>
  <c r="E99" i="3"/>
  <c r="E96" i="3"/>
  <c r="E94" i="3"/>
  <c r="E90" i="3"/>
  <c r="E86" i="3"/>
  <c r="E82" i="3"/>
  <c r="E78" i="3"/>
  <c r="E72" i="3"/>
  <c r="E71" i="3" s="1"/>
  <c r="E68" i="3"/>
  <c r="E64" i="3"/>
  <c r="E58" i="3"/>
  <c r="E57" i="3" s="1"/>
  <c r="F57" i="3" s="1"/>
  <c r="G57" i="3" s="1"/>
  <c r="E54" i="3"/>
  <c r="E51" i="3"/>
  <c r="E47" i="3"/>
  <c r="E45" i="3"/>
  <c r="E42" i="3"/>
  <c r="E40" i="3"/>
  <c r="E35" i="3"/>
  <c r="E34" i="3" s="1"/>
  <c r="E33" i="3" s="1"/>
  <c r="E31" i="3"/>
  <c r="E29" i="3"/>
  <c r="E28" i="3" s="1"/>
  <c r="E27" i="3" s="1"/>
  <c r="E25" i="3"/>
  <c r="E24" i="3" s="1"/>
  <c r="E22" i="3"/>
  <c r="E21" i="3" s="1"/>
  <c r="E19" i="3"/>
  <c r="E17" i="3"/>
  <c r="E14" i="3"/>
  <c r="E13" i="3" s="1"/>
  <c r="E9" i="3"/>
  <c r="E7" i="3"/>
  <c r="C16" i="2"/>
  <c r="E39" i="3" l="1"/>
  <c r="E50" i="3"/>
  <c r="E49" i="3" s="1"/>
  <c r="F27" i="3"/>
  <c r="G27" i="3"/>
  <c r="D64" i="4"/>
  <c r="E64" i="4" s="1"/>
  <c r="D65" i="4"/>
  <c r="E65" i="4" s="1"/>
  <c r="F205" i="3"/>
  <c r="G205" i="3"/>
  <c r="D188" i="4"/>
  <c r="E188" i="4" s="1"/>
  <c r="D71" i="4"/>
  <c r="E71" i="4" s="1"/>
  <c r="D72" i="4"/>
  <c r="E72" i="4" s="1"/>
  <c r="F33" i="3"/>
  <c r="G33" i="3"/>
  <c r="F49" i="3"/>
  <c r="G49" i="3"/>
  <c r="D237" i="4"/>
  <c r="D238" i="4"/>
  <c r="D227" i="4"/>
  <c r="D218" i="4"/>
  <c r="D219" i="4"/>
  <c r="E219" i="4" s="1"/>
  <c r="D144" i="4"/>
  <c r="E144" i="4" s="1"/>
  <c r="D173" i="4"/>
  <c r="E173" i="4" s="1"/>
  <c r="D179" i="4"/>
  <c r="D138" i="4"/>
  <c r="D90" i="4"/>
  <c r="D98" i="4"/>
  <c r="E98" i="4" s="1"/>
  <c r="D131" i="4"/>
  <c r="D106" i="4"/>
  <c r="E106" i="4" s="1"/>
  <c r="D60" i="4"/>
  <c r="D57" i="4" s="1"/>
  <c r="E57" i="4" s="1"/>
  <c r="D143" i="4"/>
  <c r="E143" i="4" s="1"/>
  <c r="B88" i="4"/>
  <c r="D9" i="4"/>
  <c r="E9" i="4" s="1"/>
  <c r="D70" i="4"/>
  <c r="B54" i="4"/>
  <c r="D40" i="4"/>
  <c r="D56" i="4"/>
  <c r="D33" i="4"/>
  <c r="E33" i="4" s="1"/>
  <c r="B7" i="4"/>
  <c r="E216" i="3"/>
  <c r="E126" i="3"/>
  <c r="E63" i="3"/>
  <c r="E44" i="3"/>
  <c r="E38" i="3" s="1"/>
  <c r="E98" i="3"/>
  <c r="E6" i="3"/>
  <c r="E77" i="3"/>
  <c r="E170" i="3"/>
  <c r="E85" i="3"/>
  <c r="E195" i="3"/>
  <c r="E194" i="3" s="1"/>
  <c r="E16" i="3"/>
  <c r="F15" i="2"/>
  <c r="G15" i="2" s="1"/>
  <c r="F38" i="3" l="1"/>
  <c r="G38" i="3"/>
  <c r="D137" i="4"/>
  <c r="E137" i="4" s="1"/>
  <c r="E138" i="4"/>
  <c r="E179" i="4"/>
  <c r="D178" i="4"/>
  <c r="D226" i="4"/>
  <c r="E226" i="4" s="1"/>
  <c r="E227" i="4"/>
  <c r="F194" i="3"/>
  <c r="G194" i="3"/>
  <c r="E178" i="4"/>
  <c r="E70" i="4"/>
  <c r="E218" i="4"/>
  <c r="D8" i="4"/>
  <c r="E8" i="4" s="1"/>
  <c r="D97" i="4"/>
  <c r="E97" i="4" s="1"/>
  <c r="D32" i="4"/>
  <c r="D31" i="4" s="1"/>
  <c r="E56" i="4"/>
  <c r="D55" i="4"/>
  <c r="D54" i="4" s="1"/>
  <c r="B6" i="4"/>
  <c r="E62" i="3"/>
  <c r="E215" i="3"/>
  <c r="E84" i="3"/>
  <c r="E12" i="3"/>
  <c r="E60" i="3"/>
  <c r="E32" i="4" l="1"/>
  <c r="F60" i="3"/>
  <c r="G60" i="3"/>
  <c r="F12" i="3"/>
  <c r="G12" i="3"/>
  <c r="D213" i="4"/>
  <c r="E213" i="4" s="1"/>
  <c r="E214" i="3"/>
  <c r="F215" i="3"/>
  <c r="G215" i="3"/>
  <c r="G84" i="3"/>
  <c r="F84" i="3"/>
  <c r="F62" i="3"/>
  <c r="G62" i="3"/>
  <c r="D89" i="4"/>
  <c r="E89" i="4" s="1"/>
  <c r="D7" i="4"/>
  <c r="D215" i="4"/>
  <c r="D214" i="4"/>
  <c r="E55" i="4"/>
  <c r="E54" i="4"/>
  <c r="B5" i="4"/>
  <c r="E11" i="3"/>
  <c r="E61" i="3"/>
  <c r="F61" i="3" s="1"/>
  <c r="F11" i="3" l="1"/>
  <c r="G11" i="3"/>
  <c r="F214" i="3"/>
  <c r="G214" i="3"/>
  <c r="E244" i="3"/>
  <c r="G61" i="3"/>
  <c r="D88" i="4"/>
  <c r="D6" i="4"/>
  <c r="E6" i="4" s="1"/>
  <c r="E7" i="4"/>
  <c r="D5" i="4" l="1"/>
  <c r="E5" i="4" s="1"/>
  <c r="F244" i="3"/>
  <c r="G244" i="3"/>
  <c r="E88" i="4"/>
</calcChain>
</file>

<file path=xl/sharedStrings.xml><?xml version="1.0" encoding="utf-8"?>
<sst xmlns="http://schemas.openxmlformats.org/spreadsheetml/2006/main" count="661" uniqueCount="246">
  <si>
    <t>-</t>
  </si>
  <si>
    <t>OPIS</t>
  </si>
  <si>
    <t>INDEKS</t>
  </si>
  <si>
    <t>RAZLIKA - višak / manjak (I.-II.)</t>
  </si>
  <si>
    <t>Mihaela Lančić, prof.</t>
  </si>
  <si>
    <t>Oznaka</t>
  </si>
  <si>
    <t>A. RAČUN PRIHODA I RASHODA</t>
  </si>
  <si>
    <t>631 Pomoći od inozemnih vlada</t>
  </si>
  <si>
    <t>6311 Tekuće pomoći od inozemnih vlada</t>
  </si>
  <si>
    <t>Izvor: 51 Pomoći EU</t>
  </si>
  <si>
    <t>632 Pomoći od međunarodnih organizacija te institucija i tijela EU</t>
  </si>
  <si>
    <t>6321 Tekuće pomoći od međunarodnih organizacija</t>
  </si>
  <si>
    <t>636 Pomoći proračunskim korisnicima iz proračuna koji im nije nadležan</t>
  </si>
  <si>
    <t>6361 Tekuće pomoći proračunskim korisnicima iz proračuna koji im nije nadležan</t>
  </si>
  <si>
    <t>Izvor: 52 Ostale pomoći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</si>
  <si>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</si>
  <si>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</si>
  <si>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</si>
  <si>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639 Prijenosi između proračunskih korisnika istog proračuna</t>
  </si>
  <si>
    <t>6393 Tekući prijenosi između proračunskih korisnika istog proračuna temeljem prijenosa EU sredstava</t>
  </si>
  <si>
    <t>641 Prihodi od financijske imovine</t>
  </si>
  <si>
    <t>6413 Kamate na oročena sredstva i depozite po viđenju</t>
  </si>
  <si>
    <t>Izvor: 31 Vlastiti prihodi</t>
  </si>
  <si>
    <t>6415 Prihodi od pozitivnih tečajnih razlika i razlika zbog primjene valutne klauzule</t>
  </si>
  <si>
    <t>652 Prihodi po posebnim propisima</t>
  </si>
  <si>
    <t>6526 Ostali nespomenuti prihodi</t>
  </si>
  <si>
    <t>Izvor: 43 Ostali prihodi za posebne namjene</t>
  </si>
  <si>
    <t>Izvor: 71 Prihodi od nefinancijske imovine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</si>
  <si>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</si>
  <si>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</si>
  <si>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</si>
  <si>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</si>
  <si>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</si>
  <si>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Izvor: 61 Donacije</t>
  </si>
  <si>
    <t>6632 Kapitalne donacije</t>
  </si>
  <si>
    <t>671 Prihodi iz nadležnog proračuna za financiranje redovne djelatnosti proračunskih korisnika</t>
  </si>
  <si>
    <t>6711 Prihodi iz nadležnog proračuna za financiranje rashoda poslovanja</t>
  </si>
  <si>
    <t>Izvor: 11 Opći prihodi i primici</t>
  </si>
  <si>
    <t>Izvor: 44 Decentralizirana sredstva</t>
  </si>
  <si>
    <t>6712 Prihodi iz nadležnog proračuna za financiranje rashoda za nabavu nefinancijske imovine</t>
  </si>
  <si>
    <t>721 Prihodi od prodaje građevinskih objekata</t>
  </si>
  <si>
    <t>7211 Stambeni objekti</t>
  </si>
  <si>
    <t>SVEUKUPNO PRIHODI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</si>
  <si>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</si>
  <si>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</si>
  <si>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</si>
  <si>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</si>
  <si>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</si>
  <si>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</si>
  <si>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</si>
  <si>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</si>
  <si>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</si>
  <si>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</si>
  <si>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</si>
  <si>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</si>
  <si>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</si>
  <si>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</si>
  <si>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</si>
  <si>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</si>
  <si>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</si>
  <si>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</si>
  <si>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</si>
  <si>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</si>
  <si>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</si>
  <si>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</si>
  <si>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</si>
  <si>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</si>
  <si>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</si>
  <si>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</si>
  <si>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</si>
  <si>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</si>
  <si>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</si>
  <si>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</si>
  <si>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</si>
  <si>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</si>
  <si>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</si>
  <si>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</si>
  <si>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</si>
  <si>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</si>
  <si>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</si>
  <si>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</si>
  <si>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</si>
  <si>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</si>
  <si>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</si>
  <si>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</si>
  <si>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</si>
  <si>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372 Ostale naknade građanima i kućanstvima iz proračuna</t>
  </si>
  <si>
    <t>3721 Naknade građanima i kućanstvima u novcu</t>
  </si>
  <si>
    <t>422 Postrojenja i oprema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</si>
  <si>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</si>
  <si>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</si>
  <si>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</si>
  <si>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</si>
  <si>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</si>
  <si>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</si>
  <si>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</si>
  <si>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451 Dodatna ulaganja na građevinskim objektima</t>
  </si>
  <si>
    <t>4511 Dodatna ulaganja na građevinskim objektima</t>
  </si>
  <si>
    <t>SVEUKUPNO RASHODI</t>
  </si>
  <si>
    <t>II. POSEBNI DIO</t>
  </si>
  <si>
    <t>SVEUKUPNO RASHODI I IZDACI</t>
  </si>
  <si>
    <t>1140 PROGRAMI EUROPSKIH POSLOVA</t>
  </si>
  <si>
    <t>T114010 Međunarodni projekti iz EU fondova</t>
  </si>
  <si>
    <t>T114017 Asistenti u nastavi</t>
  </si>
  <si>
    <t>1210 JAVNE POTREBE U OBRAZOVANJU IZNAD ZAKONSKOG STANDARDA</t>
  </si>
  <si>
    <t>A121016 Programi u školstvu iznad zakonskog standarda</t>
  </si>
  <si>
    <t>A121019 Prehrana učenika</t>
  </si>
  <si>
    <t>A121023 Građanski odgoj</t>
  </si>
  <si>
    <t>1240 ZAKONSKI STANDARD JAVNIH USTANOVA SŠ</t>
  </si>
  <si>
    <t>A124001 Odgojnoobrazovno, administrativno i tehničko osoblje</t>
  </si>
  <si>
    <t>372 Ostale naknade građanima i kućanstvima</t>
  </si>
  <si>
    <t>3235 Zakupnine i najmnine</t>
  </si>
  <si>
    <t>K124001 Izgradnja i održavanje školskih objekata</t>
  </si>
  <si>
    <t>Ostvarenje     I-VI 2022. (1.)</t>
  </si>
  <si>
    <t>OSTVARENJE        I-VI 2022.</t>
  </si>
  <si>
    <t>OSTVARENJE        I-VI 2023.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</si>
  <si>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</si>
  <si>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</si>
  <si>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</si>
  <si>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USLUGA, PRIHODI OD DONACIJA TE POVRATI PO PROTESTIRANIM JAMSTVIMA</t>
  </si>
  <si>
    <t>67 PRIHODI OD NADLEŽNOG PRORAČUNA I OD HZZO-A TEMELJEM UGOVORNIH OBVEZA</t>
  </si>
  <si>
    <t>31 RASHODI ZA ZAPOSLENE</t>
  </si>
  <si>
    <t>32 MATERIJALNI RASHODI</t>
  </si>
  <si>
    <t>34 FINANCIJSKI RASHODI</t>
  </si>
  <si>
    <t>42 RASHODI ZA NABAVU PROIZVEDENE DUGOTRAJNE IMOVINE</t>
  </si>
  <si>
    <t>6 PRIHODI POSLOVANJA</t>
  </si>
  <si>
    <t>3 RASHODI POSLOVANJA</t>
  </si>
  <si>
    <t>4 RASHODI ZA NABAVU NEFINANCIJSKE IMOVINE</t>
  </si>
  <si>
    <t>37 NAKNADE GRAĐANIMA I KUĆANSTVIMA NA TEMELJU OSIGURANJA I DRUGE NAKNADE</t>
  </si>
  <si>
    <t>38 OSTALI RASHODI</t>
  </si>
  <si>
    <t>381 Tekuće donacije</t>
  </si>
  <si>
    <t>3812 Tekuće donacije u naravi</t>
  </si>
  <si>
    <t>T114036 Školska shema</t>
  </si>
  <si>
    <t>3224 Namirnice</t>
  </si>
  <si>
    <t>Ostvarenje   I-VI 2023. (4.)</t>
  </si>
  <si>
    <t>Izvorni plan 2023.           (2.)</t>
  </si>
  <si>
    <t>Tekući plan 2023.         (3.)</t>
  </si>
  <si>
    <t>POLUGODIŠNJI IZVJEŠTAJ O IZVRŠENJU FINANCIJSKOG PLANA</t>
  </si>
  <si>
    <t>ZA 2023. GODINU</t>
  </si>
  <si>
    <t>SREDNJE ŠKOLE IVANEC</t>
  </si>
  <si>
    <t>IZVORNI PLAN 2023.</t>
  </si>
  <si>
    <t>TEKUĆI PLAN 2023.</t>
  </si>
  <si>
    <t>6=5/2*100</t>
  </si>
  <si>
    <t>7=5/4*100</t>
  </si>
  <si>
    <t>Članak 1.</t>
  </si>
  <si>
    <t>6 Prihodi poslovanja</t>
  </si>
  <si>
    <t>7 Prihodi od prodaje nefinancijske imovine</t>
  </si>
  <si>
    <t>3 Rashodi poslovanja</t>
  </si>
  <si>
    <t>4 Rashodi za nabavu nefinancijske imovine</t>
  </si>
  <si>
    <t>B. RAČUN FINANCIRANJA</t>
  </si>
  <si>
    <t>C. FINANCIJSKI PLAN UKUPNO</t>
  </si>
  <si>
    <t>PRIHODI I PRIMICI</t>
  </si>
  <si>
    <t>RASHODI I IZDACI</t>
  </si>
  <si>
    <t>8 Primici od financijske imovine i zaduživanja</t>
  </si>
  <si>
    <t>5 Izdaci za financijsku imovinu i otplate zajmova</t>
  </si>
  <si>
    <t xml:space="preserve">RAZLIKA - višak / manjak </t>
  </si>
  <si>
    <t>UKUPNI DONOS MANJKA IZ PRETHODNIH GODINA</t>
  </si>
  <si>
    <t>UKUPNI DONOS VIŠKA IZ PRETHODNIH GODINA</t>
  </si>
  <si>
    <t>D. SREDSTVA IZ PRETHODNIH GODINA</t>
  </si>
  <si>
    <t>VIŠAK PRIHODA NAD RASHODIMA za raspodjelu (preneseni)</t>
  </si>
  <si>
    <t>MANJAK PRIHODA NAD RASHODIMA za pokriće (preneseni)</t>
  </si>
  <si>
    <t>VIŠAK/MANJAK IZ PRETHODNIH GODINA ZA RASPOREDITI/POKRITI</t>
  </si>
  <si>
    <t>RAZLIKA - višak/manjak</t>
  </si>
  <si>
    <t>Indeks % (5.) = (4./1.*100)</t>
  </si>
  <si>
    <t>Indeks % (6.) = (4./3.*100)</t>
  </si>
  <si>
    <t>Izvorni plan 2023. (1.)</t>
  </si>
  <si>
    <t>Tekući plan 2023. (2.)</t>
  </si>
  <si>
    <t>Ostvarenje I-VI 2023. (3.)</t>
  </si>
  <si>
    <t xml:space="preserve">Članak 2. </t>
  </si>
  <si>
    <t xml:space="preserve">Prihodi i rashodi te primici i izdaci ostvareni su, odnosno izvršeni u 2023. godini u Računu prihoda i rashoda i Računu financiranja, uz usporedbu prethodne godine, kako slijedi: </t>
  </si>
  <si>
    <t>Članak 3.</t>
  </si>
  <si>
    <t xml:space="preserve">              Rashodi i izdaci u Posebnom dijelu Financijskog plana iskazani po organizacijskoj i programskoj klasifikaciji, izvršeni su kako slijedi:</t>
  </si>
  <si>
    <t>Članak 4.</t>
  </si>
  <si>
    <t>PREDSJEDNICA ŠKOLSKOG</t>
  </si>
  <si>
    <t xml:space="preserve">   ODBORA</t>
  </si>
  <si>
    <t>Indeks % (4.) (3./2.)</t>
  </si>
  <si>
    <t xml:space="preserve">              Polugodišnji izvještaj o izvršenju Financijskog plana za 2023. godinu objavljuje se na Internet stranici Srednje škole Ivanec.</t>
  </si>
  <si>
    <t>Sažetak polugodišnjeg izvještaja o izvršenju Financijskog plana za 2023. godinu izgleda kako slijedi:                                                                             -eur</t>
  </si>
  <si>
    <t>KLASA: 400-03/23-01/1</t>
  </si>
  <si>
    <t>URBROJ: 2186-154-01-23-5</t>
  </si>
  <si>
    <t>Brojčana oznaka i naziv funkcijske klasifikacije</t>
  </si>
  <si>
    <t>Ostvarenje / izvršenje 
01.01.-30.06.'22.</t>
  </si>
  <si>
    <t>Izvorni plan 
2023.</t>
  </si>
  <si>
    <t>Tekući plan 
2023.</t>
  </si>
  <si>
    <t>Ostvarenje / izvršenje 
01.01.-30.06.'23.</t>
  </si>
  <si>
    <t>Indeks 
%</t>
  </si>
  <si>
    <t>Indeks
 %</t>
  </si>
  <si>
    <t>RASHODI PREMA FUNKCIJSKOJ KLASIFIKACIJI</t>
  </si>
  <si>
    <t>Funk. klas: 04 Ekonomski poslovi</t>
  </si>
  <si>
    <t>042 Poljoprivreda, šumarstvo, ribarstvo i lov</t>
  </si>
  <si>
    <t>043 Gorivo i energija</t>
  </si>
  <si>
    <t>044 Rudarstvo, proizvodnja i građevinarstvo</t>
  </si>
  <si>
    <t>045 Promet</t>
  </si>
  <si>
    <t>047 Ostale industrije</t>
  </si>
  <si>
    <t>Funk. klas: 05 Zaštita okoliša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</si>
  <si>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</si>
  <si>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</si>
  <si>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</si>
  <si>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</si>
  <si>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Funk. klas: 07 Zdravstvo</t>
  </si>
  <si>
    <t>071 Medicinski proizvodi, pribor i oprema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</si>
  <si>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</si>
  <si>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</si>
  <si>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</si>
  <si>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</si>
  <si>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</si>
  <si>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Funk. klas: 09 Obrazovanje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</si>
  <si>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</si>
  <si>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</si>
  <si>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</si>
  <si>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</si>
  <si>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</si>
  <si>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</si>
  <si>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</si>
  <si>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Funk. klas: 10 Socijalna zaštita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</si>
  <si>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</si>
  <si>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</si>
  <si>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</si>
  <si>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</si>
  <si>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Rashodi prema funkcijskoj klasifikaciji</t>
  </si>
  <si>
    <t>Brojčana oznaka i naziv računa primitaka i izdataka</t>
  </si>
  <si>
    <t>84 Primici od zaduživanja</t>
  </si>
  <si>
    <t>842 Primljeni krediti i zajmovi od kreditnih i ostalih financijskih institucija u javnom sektoru</t>
  </si>
  <si>
    <t>8422 Primljeni krediti od kreditnih institucija u javnom sektoru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</si>
  <si>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</si>
  <si>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</si>
  <si>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</si>
  <si>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54 Izdaci za otplatu glavnice primljenih kredita i zajmova</t>
  </si>
  <si>
    <t>542 Otplata glavnice primljenih kredita i zajmova od kreditnih i ostalih financijskih institucija u javnom sektoru</t>
  </si>
  <si>
    <t>5422 Otplata glavnice primljenih kredita od kreditnih institucija u javnom sektoru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</si>
  <si>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</si>
  <si>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</si>
  <si>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5445 Otplata glavnice primljenih zajmova od ostalih tuzemnih financijskih institucija izvan javnog sektora</t>
  </si>
  <si>
    <t>SVEUKUPNO IZDACI</t>
  </si>
  <si>
    <t xml:space="preserve">   RAČUN FINANCIRANJA</t>
  </si>
  <si>
    <t xml:space="preserve">   Račun financiranja prema ekonomskoj klasifikaciji</t>
  </si>
  <si>
    <t>Brojčana oznaka i naziv izvora financiranja</t>
  </si>
  <si>
    <t>PRIMICI PO IZVORIMA FINANCIRANJA</t>
  </si>
  <si>
    <t>Izvor: 1 OPĆI PRIHODI I PRIMICI</t>
  </si>
  <si>
    <t>Izvor: 4 PRIHODI ZA POSEBNE NAMJENE</t>
  </si>
  <si>
    <t>Izvor: 8 NAMJENSKI PRIMICI OD ZADUŽIVANJA</t>
  </si>
  <si>
    <t>Izvor: 81 Namjenski primici od zaduživanja</t>
  </si>
  <si>
    <t>IZDACI PO IZVORIMA FINANCIRANJA</t>
  </si>
  <si>
    <t xml:space="preserve">   Račun financiranja prema izvorima financiranja</t>
  </si>
  <si>
    <t>Ivanec, 21.07.2023.</t>
  </si>
  <si>
    <r>
      <t xml:space="preserve">Temeljem odredbi članka 86. Zakona o proračunu (Narodne novine br. 144/22), članka 4. Pravilnika o polugodišnjem i godišnjem izvještaju o izvršenju proračuna (Narodne novine br. 24 /13, 102/17, 1/20 i 147/20), članka 25. Odluke o izvršavanju Proračuna Varaždinske županije za 2023. godinu (Službeni vjesnik Varaždinske županije br. 110/22) i članka </t>
    </r>
    <r>
      <rPr>
        <sz val="11"/>
        <rFont val="Times New Roman"/>
        <family val="1"/>
        <charset val="238"/>
      </rPr>
      <t>35.</t>
    </r>
    <r>
      <rPr>
        <sz val="11"/>
        <color theme="1"/>
        <rFont val="Times New Roman"/>
        <family val="1"/>
        <charset val="238"/>
      </rPr>
      <t xml:space="preserve"> Statuta </t>
    </r>
    <r>
      <rPr>
        <sz val="11"/>
        <rFont val="Times New Roman"/>
        <family val="1"/>
        <charset val="238"/>
      </rPr>
      <t>Srednje škole Ivanec (KLASA: 012-03/20-01/1, URBROJ: 2186-154-11-20-4 i KLASA: 007-04/23-01/1, URBROJ: 2186-154-11-23-10/1) Školski odbor</t>
    </r>
    <r>
      <rPr>
        <sz val="11"/>
        <color theme="1"/>
        <rFont val="Times New Roman"/>
        <family val="1"/>
        <charset val="238"/>
      </rPr>
      <t xml:space="preserve"> na sjednici, održanoj 21.07.2023. godine, 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</si>
</sst>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9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10"/>
      <color rgb="FF004EEA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Verdana"/>
      <family val="2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0" fontId="1" fillId="0" borderId="0" xfId="0" applyFont="1"/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wrapText="1" indent="1"/>
    </xf>
    <xf numFmtId="4" fontId="6" fillId="4" borderId="5" xfId="0" applyNumberFormat="1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wrapText="1" indent="1"/>
    </xf>
    <xf numFmtId="4" fontId="6" fillId="5" borderId="5" xfId="0" applyNumberFormat="1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wrapText="1" indent="2"/>
    </xf>
    <xf numFmtId="0" fontId="9" fillId="5" borderId="4" xfId="0" applyFont="1" applyFill="1" applyBorder="1" applyAlignment="1">
      <alignment horizontal="left" wrapText="1" indent="3"/>
    </xf>
    <xf numFmtId="4" fontId="9" fillId="5" borderId="5" xfId="0" applyNumberFormat="1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vertical="center" wrapText="1" indent="1"/>
    </xf>
    <xf numFmtId="4" fontId="6" fillId="5" borderId="5" xfId="0" applyNumberFormat="1" applyFont="1" applyFill="1" applyBorder="1" applyAlignment="1">
      <alignment horizontal="left" vertical="center" wrapText="1"/>
    </xf>
    <xf numFmtId="4" fontId="9" fillId="5" borderId="5" xfId="0" applyNumberFormat="1" applyFont="1" applyFill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vertical="center" wrapText="1" indent="2"/>
    </xf>
    <xf numFmtId="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 indent="1"/>
    </xf>
    <xf numFmtId="0" fontId="10" fillId="6" borderId="6" xfId="0" applyFont="1" applyFill="1" applyBorder="1" applyAlignment="1">
      <alignment horizontal="left" wrapText="1" indent="1"/>
    </xf>
    <xf numFmtId="4" fontId="10" fillId="6" borderId="5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left" wrapText="1" indent="1"/>
    </xf>
    <xf numFmtId="4" fontId="5" fillId="5" borderId="5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left" wrapText="1" indent="2"/>
    </xf>
    <xf numFmtId="0" fontId="6" fillId="5" borderId="4" xfId="0" applyFont="1" applyFill="1" applyBorder="1" applyAlignment="1">
      <alignment horizontal="left" wrapText="1" indent="3"/>
    </xf>
    <xf numFmtId="0" fontId="6" fillId="5" borderId="4" xfId="0" applyFont="1" applyFill="1" applyBorder="1" applyAlignment="1">
      <alignment horizontal="left" wrapText="1" indent="5"/>
    </xf>
    <xf numFmtId="0" fontId="9" fillId="5" borderId="4" xfId="0" applyFont="1" applyFill="1" applyBorder="1" applyAlignment="1">
      <alignment horizontal="left" wrapText="1" indent="5"/>
    </xf>
    <xf numFmtId="0" fontId="9" fillId="5" borderId="4" xfId="0" applyFont="1" applyFill="1" applyBorder="1" applyAlignment="1">
      <alignment horizontal="left" vertical="center" wrapText="1" indent="5"/>
    </xf>
    <xf numFmtId="4" fontId="8" fillId="5" borderId="5" xfId="0" applyNumberFormat="1" applyFont="1" applyFill="1" applyBorder="1" applyAlignment="1">
      <alignment horizontal="right" vertical="center" wrapText="1"/>
    </xf>
    <xf numFmtId="4" fontId="7" fillId="5" borderId="5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right" vertical="center"/>
    </xf>
    <xf numFmtId="4" fontId="6" fillId="7" borderId="5" xfId="0" applyNumberFormat="1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4" fillId="3" borderId="4" xfId="0" applyFont="1" applyFill="1" applyBorder="1" applyAlignment="1">
      <alignment horizontal="left" vertical="center" wrapText="1"/>
    </xf>
    <xf numFmtId="4" fontId="14" fillId="3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4" fontId="17" fillId="5" borderId="5" xfId="0" applyNumberFormat="1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wrapText="1" indent="3"/>
    </xf>
    <xf numFmtId="4" fontId="6" fillId="9" borderId="5" xfId="0" applyNumberFormat="1" applyFont="1" applyFill="1" applyBorder="1" applyAlignment="1">
      <alignment horizontal="right" vertical="center" wrapText="1"/>
    </xf>
    <xf numFmtId="4" fontId="8" fillId="9" borderId="5" xfId="0" applyNumberFormat="1" applyFont="1" applyFill="1" applyBorder="1" applyAlignment="1">
      <alignment horizontal="right" vertical="center" wrapText="1"/>
    </xf>
    <xf numFmtId="4" fontId="6" fillId="9" borderId="5" xfId="0" applyNumberFormat="1" applyFont="1" applyFill="1" applyBorder="1" applyAlignment="1">
      <alignment vertical="center" wrapText="1"/>
    </xf>
    <xf numFmtId="4" fontId="6" fillId="7" borderId="5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Fill="1"/>
    <xf numFmtId="0" fontId="22" fillId="0" borderId="0" xfId="0" applyFont="1"/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0" fontId="24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10" borderId="0" xfId="0" applyFont="1" applyFill="1" applyAlignment="1">
      <alignment wrapText="1"/>
    </xf>
    <xf numFmtId="4" fontId="27" fillId="10" borderId="0" xfId="0" applyNumberFormat="1" applyFont="1" applyFill="1" applyAlignment="1"/>
    <xf numFmtId="0" fontId="28" fillId="0" borderId="0" xfId="0" applyFont="1" applyAlignment="1">
      <alignment vertical="center" wrapText="1"/>
    </xf>
    <xf numFmtId="4" fontId="28" fillId="0" borderId="0" xfId="0" applyNumberFormat="1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29" fillId="0" borderId="1" xfId="0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/>
    </xf>
    <xf numFmtId="49" fontId="27" fillId="10" borderId="0" xfId="0" applyNumberFormat="1" applyFont="1" applyFill="1" applyAlignment="1">
      <alignment horizontal="right"/>
    </xf>
    <xf numFmtId="49" fontId="28" fillId="0" borderId="0" xfId="0" applyNumberFormat="1" applyFont="1" applyAlignment="1">
      <alignment horizontal="right" vertical="center"/>
    </xf>
    <xf numFmtId="0" fontId="26" fillId="10" borderId="0" xfId="0" applyFont="1" applyFill="1" applyAlignment="1">
      <alignment vertical="center" wrapText="1"/>
    </xf>
    <xf numFmtId="4" fontId="26" fillId="10" borderId="0" xfId="0" applyNumberFormat="1" applyFont="1" applyFill="1" applyAlignment="1">
      <alignment vertical="center"/>
    </xf>
    <xf numFmtId="49" fontId="26" fillId="10" borderId="0" xfId="0" applyNumberFormat="1" applyFont="1" applyFill="1" applyAlignment="1">
      <alignment horizontal="right" vertical="center"/>
    </xf>
    <xf numFmtId="0" fontId="27" fillId="2" borderId="1" xfId="0" applyFont="1" applyFill="1" applyBorder="1" applyAlignment="1">
      <alignment vertical="center" wrapText="1"/>
    </xf>
    <xf numFmtId="4" fontId="27" fillId="2" borderId="1" xfId="0" applyNumberFormat="1" applyFont="1" applyFill="1" applyBorder="1" applyAlignment="1">
      <alignment vertical="center"/>
    </xf>
    <xf numFmtId="49" fontId="27" fillId="2" borderId="1" xfId="0" applyNumberFormat="1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 wrapText="1"/>
    </xf>
    <xf numFmtId="0" fontId="26" fillId="8" borderId="0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 indent="1"/>
    </xf>
    <xf numFmtId="4" fontId="28" fillId="0" borderId="0" xfId="0" applyNumberFormat="1" applyFont="1" applyAlignment="1"/>
    <xf numFmtId="49" fontId="28" fillId="0" borderId="0" xfId="0" applyNumberFormat="1" applyFont="1" applyAlignment="1">
      <alignment horizontal="right"/>
    </xf>
    <xf numFmtId="4" fontId="28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right" vertical="center"/>
    </xf>
    <xf numFmtId="0" fontId="27" fillId="0" borderId="7" xfId="0" applyFont="1" applyBorder="1" applyAlignment="1">
      <alignment vertical="center" wrapText="1"/>
    </xf>
    <xf numFmtId="4" fontId="27" fillId="0" borderId="7" xfId="0" applyNumberFormat="1" applyFont="1" applyBorder="1" applyAlignment="1">
      <alignment vertical="center"/>
    </xf>
    <xf numFmtId="49" fontId="27" fillId="0" borderId="7" xfId="0" applyNumberFormat="1" applyFont="1" applyBorder="1" applyAlignment="1">
      <alignment horizontal="right" vertical="center"/>
    </xf>
    <xf numFmtId="4" fontId="28" fillId="7" borderId="1" xfId="0" applyNumberFormat="1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indent="1"/>
    </xf>
    <xf numFmtId="0" fontId="5" fillId="5" borderId="4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vertical="center"/>
    </xf>
    <xf numFmtId="0" fontId="0" fillId="0" borderId="0" xfId="0" applyFill="1"/>
    <xf numFmtId="0" fontId="13" fillId="0" borderId="0" xfId="0" applyFont="1" applyAlignment="1">
      <alignment horizontal="left" indent="1"/>
    </xf>
    <xf numFmtId="0" fontId="27" fillId="0" borderId="0" xfId="0" applyFont="1" applyBorder="1" applyAlignment="1">
      <alignment horizontal="left"/>
    </xf>
    <xf numFmtId="0" fontId="32" fillId="0" borderId="1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164" fontId="32" fillId="8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11" borderId="0" xfId="0" applyFont="1" applyFill="1" applyBorder="1" applyAlignment="1">
      <alignment horizontal="left" wrapText="1" indent="1"/>
    </xf>
    <xf numFmtId="0" fontId="26" fillId="7" borderId="0" xfId="0" applyFont="1" applyFill="1" applyBorder="1" applyAlignment="1">
      <alignment horizontal="left" wrapText="1" indent="3"/>
    </xf>
    <xf numFmtId="4" fontId="32" fillId="7" borderId="0" xfId="0" applyNumberFormat="1" applyFont="1" applyFill="1" applyBorder="1" applyAlignment="1">
      <alignment horizontal="right" wrapText="1"/>
    </xf>
    <xf numFmtId="164" fontId="32" fillId="7" borderId="0" xfId="0" applyNumberFormat="1" applyFont="1" applyFill="1" applyBorder="1" applyAlignment="1">
      <alignment horizontal="right" wrapText="1"/>
    </xf>
    <xf numFmtId="0" fontId="35" fillId="5" borderId="0" xfId="0" applyFont="1" applyFill="1" applyBorder="1" applyAlignment="1">
      <alignment horizontal="left" wrapText="1" indent="2"/>
    </xf>
    <xf numFmtId="4" fontId="25" fillId="8" borderId="0" xfId="0" applyNumberFormat="1" applyFont="1" applyFill="1" applyBorder="1" applyAlignment="1">
      <alignment horizontal="right" vertical="center" wrapText="1"/>
    </xf>
    <xf numFmtId="164" fontId="35" fillId="5" borderId="0" xfId="0" applyNumberFormat="1" applyFont="1" applyFill="1" applyBorder="1" applyAlignment="1">
      <alignment horizontal="right" wrapText="1"/>
    </xf>
    <xf numFmtId="0" fontId="32" fillId="7" borderId="0" xfId="0" applyFont="1" applyFill="1" applyBorder="1" applyAlignment="1">
      <alignment horizontal="left" wrapText="1" indent="3"/>
    </xf>
    <xf numFmtId="4" fontId="35" fillId="5" borderId="0" xfId="0" applyNumberFormat="1" applyFont="1" applyFill="1" applyAlignment="1">
      <alignment horizontal="right" wrapText="1"/>
    </xf>
    <xf numFmtId="0" fontId="28" fillId="0" borderId="0" xfId="0" applyFont="1" applyAlignment="1">
      <alignment horizontal="left" indent="1"/>
    </xf>
    <xf numFmtId="4" fontId="28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right"/>
    </xf>
    <xf numFmtId="0" fontId="26" fillId="8" borderId="1" xfId="0" applyFont="1" applyFill="1" applyBorder="1" applyAlignment="1">
      <alignment horizontal="left" wrapText="1" indent="2"/>
    </xf>
    <xf numFmtId="4" fontId="26" fillId="8" borderId="1" xfId="0" applyNumberFormat="1" applyFont="1" applyFill="1" applyBorder="1" applyAlignment="1">
      <alignment horizontal="right" wrapText="1"/>
    </xf>
    <xf numFmtId="164" fontId="26" fillId="8" borderId="1" xfId="0" applyNumberFormat="1" applyFont="1" applyFill="1" applyBorder="1" applyAlignment="1">
      <alignment horizontal="right" wrapText="1"/>
    </xf>
    <xf numFmtId="0" fontId="21" fillId="8" borderId="0" xfId="0" applyFont="1" applyFill="1" applyBorder="1" applyAlignment="1">
      <alignment wrapTex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right" indent="1"/>
    </xf>
    <xf numFmtId="4" fontId="34" fillId="11" borderId="0" xfId="0" applyNumberFormat="1" applyFont="1" applyFill="1" applyBorder="1" applyAlignment="1">
      <alignment horizontal="right" wrapText="1" indent="1"/>
    </xf>
    <xf numFmtId="164" fontId="34" fillId="11" borderId="0" xfId="0" applyNumberFormat="1" applyFont="1" applyFill="1" applyBorder="1" applyAlignment="1">
      <alignment horizontal="right" wrapText="1" indent="1"/>
    </xf>
    <xf numFmtId="164" fontId="36" fillId="11" borderId="0" xfId="0" applyNumberFormat="1" applyFont="1" applyFill="1" applyBorder="1" applyAlignment="1">
      <alignment horizontal="right" wrapText="1" indent="1"/>
    </xf>
    <xf numFmtId="0" fontId="32" fillId="5" borderId="0" xfId="0" applyFont="1" applyFill="1" applyBorder="1" applyAlignment="1">
      <alignment horizontal="left" wrapText="1" indent="2"/>
    </xf>
    <xf numFmtId="4" fontId="32" fillId="5" borderId="0" xfId="0" applyNumberFormat="1" applyFont="1" applyFill="1" applyBorder="1" applyAlignment="1">
      <alignment horizontal="right" wrapText="1"/>
    </xf>
    <xf numFmtId="164" fontId="32" fillId="5" borderId="0" xfId="0" applyNumberFormat="1" applyFont="1" applyFill="1" applyBorder="1" applyAlignment="1">
      <alignment horizontal="right" wrapText="1"/>
    </xf>
    <xf numFmtId="0" fontId="32" fillId="5" borderId="0" xfId="0" applyFont="1" applyFill="1" applyBorder="1" applyAlignment="1">
      <alignment horizontal="left" wrapText="1" indent="3"/>
    </xf>
    <xf numFmtId="0" fontId="35" fillId="5" borderId="0" xfId="0" applyFont="1" applyFill="1" applyBorder="1" applyAlignment="1">
      <alignment horizontal="left" wrapText="1" indent="3"/>
    </xf>
    <xf numFmtId="4" fontId="35" fillId="5" borderId="0" xfId="0" applyNumberFormat="1" applyFont="1" applyFill="1" applyBorder="1" applyAlignment="1">
      <alignment horizontal="right" wrapText="1"/>
    </xf>
    <xf numFmtId="0" fontId="32" fillId="5" borderId="1" xfId="0" applyFont="1" applyFill="1" applyBorder="1" applyAlignment="1">
      <alignment horizontal="left" wrapText="1" indent="2"/>
    </xf>
    <xf numFmtId="4" fontId="32" fillId="5" borderId="1" xfId="0" applyNumberFormat="1" applyFont="1" applyFill="1" applyBorder="1" applyAlignment="1">
      <alignment horizontal="right" wrapText="1"/>
    </xf>
    <xf numFmtId="164" fontId="32" fillId="5" borderId="1" xfId="0" applyNumberFormat="1" applyFont="1" applyFill="1" applyBorder="1" applyAlignment="1">
      <alignment horizontal="right" wrapText="1"/>
    </xf>
    <xf numFmtId="164" fontId="27" fillId="0" borderId="0" xfId="0" applyNumberFormat="1" applyFont="1" applyAlignment="1">
      <alignment horizontal="right"/>
    </xf>
    <xf numFmtId="4" fontId="34" fillId="11" borderId="0" xfId="0" applyNumberFormat="1" applyFont="1" applyFill="1" applyBorder="1" applyAlignment="1">
      <alignment horizontal="right" wrapText="1"/>
    </xf>
    <xf numFmtId="164" fontId="34" fillId="11" borderId="0" xfId="0" applyNumberFormat="1" applyFont="1" applyFill="1" applyBorder="1" applyAlignment="1">
      <alignment horizontal="right" wrapText="1"/>
    </xf>
    <xf numFmtId="4" fontId="28" fillId="0" borderId="0" xfId="0" applyNumberFormat="1" applyFont="1" applyAlignment="1">
      <alignment horizontal="left" indent="1"/>
    </xf>
    <xf numFmtId="164" fontId="27" fillId="0" borderId="0" xfId="0" applyNumberFormat="1" applyFont="1" applyBorder="1" applyAlignment="1">
      <alignment horizontal="left"/>
    </xf>
    <xf numFmtId="164" fontId="33" fillId="0" borderId="1" xfId="0" applyNumberFormat="1" applyFont="1" applyBorder="1" applyAlignment="1">
      <alignment horizontal="center" vertical="center" wrapText="1"/>
    </xf>
    <xf numFmtId="164" fontId="34" fillId="11" borderId="0" xfId="0" applyNumberFormat="1" applyFont="1" applyFill="1" applyBorder="1" applyAlignment="1">
      <alignment horizontal="left" wrapText="1" indent="1"/>
    </xf>
    <xf numFmtId="4" fontId="32" fillId="5" borderId="0" xfId="0" applyNumberFormat="1" applyFont="1" applyFill="1" applyBorder="1" applyAlignment="1">
      <alignment wrapText="1"/>
    </xf>
    <xf numFmtId="164" fontId="32" fillId="5" borderId="0" xfId="0" applyNumberFormat="1" applyFont="1" applyFill="1" applyBorder="1" applyAlignment="1">
      <alignment horizontal="right" wrapText="1" indent="1"/>
    </xf>
    <xf numFmtId="4" fontId="25" fillId="8" borderId="0" xfId="0" applyNumberFormat="1" applyFont="1" applyFill="1" applyBorder="1" applyAlignment="1">
      <alignment vertical="center" wrapText="1"/>
    </xf>
    <xf numFmtId="164" fontId="35" fillId="5" borderId="0" xfId="0" applyNumberFormat="1" applyFont="1" applyFill="1" applyBorder="1" applyAlignment="1">
      <alignment horizontal="right" wrapText="1" indent="1"/>
    </xf>
    <xf numFmtId="4" fontId="35" fillId="5" borderId="0" xfId="0" applyNumberFormat="1" applyFont="1" applyFill="1" applyBorder="1" applyAlignment="1">
      <alignment wrapText="1"/>
    </xf>
    <xf numFmtId="4" fontId="32" fillId="5" borderId="1" xfId="0" applyNumberFormat="1" applyFont="1" applyFill="1" applyBorder="1" applyAlignment="1">
      <alignment wrapText="1"/>
    </xf>
    <xf numFmtId="164" fontId="32" fillId="5" borderId="1" xfId="0" applyNumberFormat="1" applyFont="1" applyFill="1" applyBorder="1" applyAlignment="1">
      <alignment horizontal="right" wrapText="1" indent="1"/>
    </xf>
    <xf numFmtId="164" fontId="28" fillId="0" borderId="0" xfId="0" applyNumberFormat="1" applyFont="1" applyAlignment="1">
      <alignment horizontal="left" indent="1"/>
    </xf>
    <xf numFmtId="4" fontId="28" fillId="11" borderId="0" xfId="0" applyNumberFormat="1" applyFont="1" applyFill="1" applyAlignment="1"/>
    <xf numFmtId="164" fontId="28" fillId="11" borderId="0" xfId="0" applyNumberFormat="1" applyFont="1" applyFill="1" applyAlignment="1">
      <alignment horizontal="left" indent="1"/>
    </xf>
    <xf numFmtId="164" fontId="35" fillId="5" borderId="0" xfId="0" applyNumberFormat="1" applyFont="1" applyFill="1" applyBorder="1" applyAlignment="1">
      <alignment horizontal="left" wrapText="1" indent="1"/>
    </xf>
    <xf numFmtId="4" fontId="35" fillId="5" borderId="0" xfId="0" applyNumberFormat="1" applyFont="1" applyFill="1" applyBorder="1" applyAlignment="1">
      <alignment horizontal="right" wrapText="1" indent="1"/>
    </xf>
    <xf numFmtId="0" fontId="18" fillId="8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8" fillId="0" borderId="0" xfId="0" applyFont="1" applyFill="1" applyAlignment="1">
      <alignment horizontal="justify" vertical="justify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30" fillId="8" borderId="0" xfId="0" applyFont="1" applyFill="1" applyAlignment="1">
      <alignment horizontal="left" vertical="top"/>
    </xf>
    <xf numFmtId="0" fontId="30" fillId="8" borderId="0" xfId="0" applyFont="1" applyFill="1" applyAlignment="1">
      <alignment horizontal="left"/>
    </xf>
  </cellXfs>
  <cellStyles count="2">
    <cellStyle name="Normalno" xfId="0" builtinId="0"/>
    <cellStyle name="Normalno 3" xfId="1" xr:uid="{00000000-0005-0000-0000-000001000000}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4EEA"/>
      <color rgb="FF005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130" zoomScaleNormal="100" zoomScalePageLayoutView="130" workbookViewId="0">
      <selection activeCell="A2" sqref="A2:F2"/>
    </sheetView>
  </sheetViews>
  <sheetFormatPr defaultRowHeight="14.4" x14ac:dyDescent="0.3"/>
  <cols>
    <col min="1" max="1" width="51" style="48" customWidth="1"/>
    <col min="2" max="2" width="15.33203125" style="49" customWidth="1"/>
    <col min="3" max="4" width="13.44140625" style="49" customWidth="1"/>
    <col min="5" max="5" width="16" style="49" customWidth="1"/>
    <col min="6" max="6" width="11.44140625" style="49" customWidth="1"/>
    <col min="7" max="7" width="11.109375" style="49" customWidth="1"/>
  </cols>
  <sheetData>
    <row r="1" spans="1:7" s="1" customFormat="1" ht="62.25" customHeight="1" x14ac:dyDescent="0.3">
      <c r="A1" s="157" t="s">
        <v>245</v>
      </c>
      <c r="B1" s="157"/>
      <c r="C1" s="157"/>
      <c r="D1" s="157"/>
      <c r="E1" s="157"/>
      <c r="F1" s="157"/>
      <c r="G1" s="157"/>
    </row>
    <row r="2" spans="1:7" s="1" customFormat="1" ht="12" customHeight="1" x14ac:dyDescent="0.3">
      <c r="A2" s="156"/>
      <c r="B2" s="156"/>
      <c r="C2" s="156"/>
      <c r="D2" s="156"/>
      <c r="E2" s="156"/>
      <c r="F2" s="156"/>
    </row>
    <row r="3" spans="1:7" s="1" customFormat="1" ht="15.6" x14ac:dyDescent="0.3">
      <c r="A3" s="159" t="s">
        <v>137</v>
      </c>
      <c r="B3" s="159"/>
      <c r="C3" s="159"/>
      <c r="D3" s="159"/>
      <c r="E3" s="159"/>
      <c r="F3" s="159"/>
      <c r="G3" s="159"/>
    </row>
    <row r="4" spans="1:7" s="1" customFormat="1" ht="13.5" customHeight="1" x14ac:dyDescent="0.3">
      <c r="A4" s="160" t="s">
        <v>139</v>
      </c>
      <c r="B4" s="160"/>
      <c r="C4" s="160"/>
      <c r="D4" s="160"/>
      <c r="E4" s="160"/>
      <c r="F4" s="160"/>
      <c r="G4" s="160"/>
    </row>
    <row r="5" spans="1:7" s="1" customFormat="1" ht="13.5" customHeight="1" x14ac:dyDescent="0.3">
      <c r="A5" s="159" t="s">
        <v>138</v>
      </c>
      <c r="B5" s="159"/>
      <c r="C5" s="159"/>
      <c r="D5" s="159"/>
      <c r="E5" s="159"/>
      <c r="F5" s="159"/>
      <c r="G5" s="159"/>
    </row>
    <row r="6" spans="1:7" s="1" customFormat="1" ht="31.5" customHeight="1" x14ac:dyDescent="0.3">
      <c r="A6" s="158" t="s">
        <v>144</v>
      </c>
      <c r="B6" s="158"/>
      <c r="C6" s="158"/>
      <c r="D6" s="158"/>
      <c r="E6" s="158"/>
      <c r="F6" s="158"/>
      <c r="G6" s="158"/>
    </row>
    <row r="7" spans="1:7" ht="23.25" customHeight="1" x14ac:dyDescent="0.3">
      <c r="A7" s="155" t="s">
        <v>177</v>
      </c>
      <c r="B7" s="155"/>
      <c r="C7" s="155"/>
      <c r="D7" s="155"/>
      <c r="E7" s="155"/>
      <c r="F7" s="155"/>
      <c r="G7" s="155"/>
    </row>
    <row r="8" spans="1:7" ht="26.4" x14ac:dyDescent="0.3">
      <c r="A8" s="57" t="s">
        <v>1</v>
      </c>
      <c r="B8" s="57" t="s">
        <v>114</v>
      </c>
      <c r="C8" s="57" t="s">
        <v>140</v>
      </c>
      <c r="D8" s="57" t="s">
        <v>141</v>
      </c>
      <c r="E8" s="57" t="s">
        <v>115</v>
      </c>
      <c r="F8" s="58" t="s">
        <v>2</v>
      </c>
      <c r="G8" s="58" t="s">
        <v>2</v>
      </c>
    </row>
    <row r="9" spans="1:7" ht="10.199999999999999" customHeight="1" x14ac:dyDescent="0.3">
      <c r="A9" s="59">
        <v>1</v>
      </c>
      <c r="B9" s="60">
        <v>2</v>
      </c>
      <c r="C9" s="60">
        <v>3</v>
      </c>
      <c r="D9" s="60">
        <v>4</v>
      </c>
      <c r="E9" s="60">
        <v>5</v>
      </c>
      <c r="F9" s="60" t="s">
        <v>142</v>
      </c>
      <c r="G9" s="60" t="s">
        <v>143</v>
      </c>
    </row>
    <row r="10" spans="1:7" s="1" customFormat="1" x14ac:dyDescent="0.3">
      <c r="A10" s="61" t="s">
        <v>6</v>
      </c>
      <c r="B10" s="62"/>
      <c r="C10" s="62"/>
      <c r="D10" s="62"/>
      <c r="E10" s="62"/>
      <c r="F10" s="62"/>
      <c r="G10" s="62"/>
    </row>
    <row r="11" spans="1:7" x14ac:dyDescent="0.3">
      <c r="A11" s="63" t="s">
        <v>145</v>
      </c>
      <c r="B11" s="64">
        <v>718405.29</v>
      </c>
      <c r="C11" s="64">
        <v>1531731</v>
      </c>
      <c r="D11" s="64">
        <v>1531731</v>
      </c>
      <c r="E11" s="64">
        <v>793662.8</v>
      </c>
      <c r="F11" s="64">
        <f>E11/B11*100</f>
        <v>110.47563416466491</v>
      </c>
      <c r="G11" s="64">
        <f>E11/D11*100</f>
        <v>51.814763819495724</v>
      </c>
    </row>
    <row r="12" spans="1:7" ht="12.75" customHeight="1" x14ac:dyDescent="0.3">
      <c r="A12" s="63" t="s">
        <v>146</v>
      </c>
      <c r="B12" s="64">
        <v>0</v>
      </c>
      <c r="C12" s="64">
        <v>0</v>
      </c>
      <c r="D12" s="64">
        <v>0</v>
      </c>
      <c r="E12" s="64">
        <v>0</v>
      </c>
      <c r="F12" s="65" t="s">
        <v>0</v>
      </c>
      <c r="G12" s="65" t="s">
        <v>0</v>
      </c>
    </row>
    <row r="13" spans="1:7" x14ac:dyDescent="0.3">
      <c r="A13" s="63" t="s">
        <v>147</v>
      </c>
      <c r="B13" s="64">
        <v>701998.77</v>
      </c>
      <c r="C13" s="64">
        <v>1525231</v>
      </c>
      <c r="D13" s="64">
        <v>1525231</v>
      </c>
      <c r="E13" s="64">
        <v>794280.9</v>
      </c>
      <c r="F13" s="64">
        <f>E13/B13*100</f>
        <v>113.14562559703629</v>
      </c>
      <c r="G13" s="64">
        <f>E13/D13*100</f>
        <v>52.076105193246136</v>
      </c>
    </row>
    <row r="14" spans="1:7" ht="14.25" customHeight="1" x14ac:dyDescent="0.3">
      <c r="A14" s="63" t="s">
        <v>148</v>
      </c>
      <c r="B14" s="64">
        <v>9058.7900000000009</v>
      </c>
      <c r="C14" s="64">
        <v>8500</v>
      </c>
      <c r="D14" s="64">
        <v>8500</v>
      </c>
      <c r="E14" s="64">
        <v>4892.8999999999996</v>
      </c>
      <c r="F14" s="64">
        <f>E14/B14*100</f>
        <v>54.012732384788684</v>
      </c>
      <c r="G14" s="64">
        <f>E14/D14*100</f>
        <v>57.563529411764705</v>
      </c>
    </row>
    <row r="15" spans="1:7" s="51" customFormat="1" x14ac:dyDescent="0.3">
      <c r="A15" s="66" t="s">
        <v>3</v>
      </c>
      <c r="B15" s="67">
        <f>B11+B12-B13-B14</f>
        <v>7347.7300000000178</v>
      </c>
      <c r="C15" s="67">
        <f t="shared" ref="C15:E15" si="0">C11+C12-C13-C14</f>
        <v>-2000</v>
      </c>
      <c r="D15" s="67">
        <f t="shared" si="0"/>
        <v>-2000</v>
      </c>
      <c r="E15" s="67">
        <f t="shared" si="0"/>
        <v>-5510.9999999999764</v>
      </c>
      <c r="F15" s="67">
        <f t="shared" ref="F15:G15" si="1">E15/C15*100</f>
        <v>275.54999999999882</v>
      </c>
      <c r="G15" s="67">
        <f t="shared" si="1"/>
        <v>-13.777499999999939</v>
      </c>
    </row>
    <row r="16" spans="1:7" s="1" customFormat="1" ht="22.95" customHeight="1" x14ac:dyDescent="0.3">
      <c r="A16" s="61" t="s">
        <v>149</v>
      </c>
      <c r="B16" s="62">
        <f>B17+B18</f>
        <v>0</v>
      </c>
      <c r="C16" s="62">
        <f>C17+C18</f>
        <v>0</v>
      </c>
      <c r="D16" s="62">
        <f t="shared" ref="D16:E16" si="2">D17+D18</f>
        <v>0</v>
      </c>
      <c r="E16" s="62">
        <f t="shared" si="2"/>
        <v>0</v>
      </c>
      <c r="F16" s="68"/>
      <c r="G16" s="68"/>
    </row>
    <row r="17" spans="1:7" ht="13.5" customHeight="1" x14ac:dyDescent="0.3">
      <c r="A17" s="63" t="s">
        <v>153</v>
      </c>
      <c r="B17" s="64">
        <v>0</v>
      </c>
      <c r="C17" s="64">
        <v>0</v>
      </c>
      <c r="D17" s="64">
        <v>0</v>
      </c>
      <c r="E17" s="64">
        <v>0</v>
      </c>
      <c r="F17" s="69"/>
      <c r="G17" s="69"/>
    </row>
    <row r="18" spans="1:7" ht="16.5" customHeight="1" x14ac:dyDescent="0.3">
      <c r="A18" s="63" t="s">
        <v>154</v>
      </c>
      <c r="B18" s="64">
        <v>0</v>
      </c>
      <c r="C18" s="64">
        <v>0</v>
      </c>
      <c r="D18" s="64">
        <v>0</v>
      </c>
      <c r="E18" s="64">
        <v>0</v>
      </c>
      <c r="F18" s="69"/>
      <c r="G18" s="69"/>
    </row>
    <row r="19" spans="1:7" s="52" customFormat="1" x14ac:dyDescent="0.3">
      <c r="A19" s="70" t="s">
        <v>150</v>
      </c>
      <c r="B19" s="71"/>
      <c r="C19" s="71"/>
      <c r="D19" s="71"/>
      <c r="E19" s="71"/>
      <c r="F19" s="72"/>
      <c r="G19" s="72"/>
    </row>
    <row r="20" spans="1:7" x14ac:dyDescent="0.3">
      <c r="A20" s="63" t="s">
        <v>151</v>
      </c>
      <c r="B20" s="64">
        <f>B11+B12</f>
        <v>718405.29</v>
      </c>
      <c r="C20" s="64">
        <f t="shared" ref="C20:E20" si="3">C11+C12</f>
        <v>1531731</v>
      </c>
      <c r="D20" s="64">
        <f t="shared" si="3"/>
        <v>1531731</v>
      </c>
      <c r="E20" s="64">
        <f t="shared" si="3"/>
        <v>793662.8</v>
      </c>
      <c r="F20" s="64">
        <f>E20/B20*100</f>
        <v>110.47563416466491</v>
      </c>
      <c r="G20" s="64">
        <f>E20/D20*100</f>
        <v>51.814763819495724</v>
      </c>
    </row>
    <row r="21" spans="1:7" x14ac:dyDescent="0.3">
      <c r="A21" s="63" t="s">
        <v>152</v>
      </c>
      <c r="B21" s="64">
        <f>B13+B14</f>
        <v>711057.56</v>
      </c>
      <c r="C21" s="64">
        <f t="shared" ref="C21:E21" si="4">C13+C14</f>
        <v>1533731</v>
      </c>
      <c r="D21" s="64">
        <f t="shared" si="4"/>
        <v>1533731</v>
      </c>
      <c r="E21" s="64">
        <f t="shared" si="4"/>
        <v>799173.8</v>
      </c>
      <c r="F21" s="64">
        <f>E21/B21*100</f>
        <v>112.39227946609553</v>
      </c>
      <c r="G21" s="64">
        <f>E21/D21*100</f>
        <v>52.10651672294555</v>
      </c>
    </row>
    <row r="22" spans="1:7" s="1" customFormat="1" x14ac:dyDescent="0.3">
      <c r="A22" s="83" t="s">
        <v>155</v>
      </c>
      <c r="B22" s="84">
        <f>B20-B21</f>
        <v>7347.7299999999814</v>
      </c>
      <c r="C22" s="84">
        <f t="shared" ref="C22:E22" si="5">C20-C21</f>
        <v>-2000</v>
      </c>
      <c r="D22" s="84">
        <f t="shared" si="5"/>
        <v>-2000</v>
      </c>
      <c r="E22" s="84">
        <f t="shared" si="5"/>
        <v>-5511</v>
      </c>
      <c r="F22" s="85"/>
      <c r="G22" s="85"/>
    </row>
    <row r="23" spans="1:7" s="56" customFormat="1" ht="15.75" customHeight="1" x14ac:dyDescent="0.3">
      <c r="A23" s="53" t="s">
        <v>156</v>
      </c>
      <c r="B23" s="54">
        <v>0</v>
      </c>
      <c r="C23" s="54">
        <v>0</v>
      </c>
      <c r="D23" s="54">
        <v>0</v>
      </c>
      <c r="E23" s="54">
        <v>0</v>
      </c>
      <c r="F23" s="55"/>
      <c r="G23" s="55"/>
    </row>
    <row r="24" spans="1:7" s="56" customFormat="1" ht="11.25" customHeight="1" x14ac:dyDescent="0.3">
      <c r="A24" s="53" t="s">
        <v>157</v>
      </c>
      <c r="B24" s="54">
        <v>7948.16</v>
      </c>
      <c r="C24" s="54">
        <v>2000</v>
      </c>
      <c r="D24" s="54">
        <v>2000</v>
      </c>
      <c r="E24" s="54">
        <v>47369.26</v>
      </c>
      <c r="F24" s="64">
        <f>E24/B24*100</f>
        <v>595.97768540140112</v>
      </c>
      <c r="G24" s="64">
        <f>F24/C24*100</f>
        <v>29.798884270070058</v>
      </c>
    </row>
    <row r="25" spans="1:7" s="1" customFormat="1" ht="14.25" customHeight="1" x14ac:dyDescent="0.3">
      <c r="A25" s="73" t="s">
        <v>158</v>
      </c>
      <c r="B25" s="74">
        <v>0</v>
      </c>
      <c r="C25" s="74">
        <v>0</v>
      </c>
      <c r="D25" s="74"/>
      <c r="E25" s="74">
        <v>0</v>
      </c>
      <c r="F25" s="75"/>
      <c r="G25" s="75"/>
    </row>
    <row r="26" spans="1:7" s="1" customFormat="1" ht="16.5" customHeight="1" x14ac:dyDescent="0.3">
      <c r="A26" s="76" t="s">
        <v>159</v>
      </c>
      <c r="B26" s="79">
        <v>7948.16</v>
      </c>
      <c r="C26" s="79">
        <v>0</v>
      </c>
      <c r="D26" s="79">
        <v>0</v>
      </c>
      <c r="E26" s="79">
        <v>37804.25</v>
      </c>
      <c r="F26" s="80"/>
      <c r="G26" s="80"/>
    </row>
    <row r="27" spans="1:7" s="1" customFormat="1" ht="14.25" customHeight="1" x14ac:dyDescent="0.3">
      <c r="A27" s="76" t="s">
        <v>160</v>
      </c>
      <c r="B27" s="81">
        <v>0</v>
      </c>
      <c r="C27" s="81">
        <v>0</v>
      </c>
      <c r="D27" s="81">
        <v>0</v>
      </c>
      <c r="E27" s="81">
        <v>0</v>
      </c>
      <c r="F27" s="82"/>
      <c r="G27" s="82"/>
    </row>
    <row r="28" spans="1:7" ht="26.4" x14ac:dyDescent="0.3">
      <c r="A28" s="77" t="s">
        <v>161</v>
      </c>
      <c r="B28" s="64">
        <f>B26+B27</f>
        <v>7948.16</v>
      </c>
      <c r="C28" s="64">
        <f t="shared" ref="C28:E28" si="6">C26+C27</f>
        <v>0</v>
      </c>
      <c r="D28" s="64">
        <f t="shared" si="6"/>
        <v>0</v>
      </c>
      <c r="E28" s="64">
        <f t="shared" si="6"/>
        <v>37804.25</v>
      </c>
      <c r="F28" s="64"/>
      <c r="G28" s="87"/>
    </row>
    <row r="29" spans="1:7" x14ac:dyDescent="0.3">
      <c r="A29" s="78" t="s">
        <v>162</v>
      </c>
      <c r="B29" s="86">
        <f>B22+B28</f>
        <v>15295.889999999981</v>
      </c>
      <c r="C29" s="86"/>
      <c r="D29" s="86"/>
      <c r="E29" s="86">
        <f t="shared" ref="E29" si="7">E22+E28</f>
        <v>32293.25</v>
      </c>
      <c r="F29" s="86"/>
      <c r="G29" s="86"/>
    </row>
    <row r="30" spans="1:7" s="99" customFormat="1" x14ac:dyDescent="0.3">
      <c r="A30" s="97"/>
      <c r="B30" s="98"/>
      <c r="C30" s="98"/>
      <c r="D30" s="98"/>
      <c r="E30" s="81"/>
      <c r="F30" s="98"/>
      <c r="G30" s="98"/>
    </row>
  </sheetData>
  <mergeCells count="7">
    <mergeCell ref="A7:G7"/>
    <mergeCell ref="A2:F2"/>
    <mergeCell ref="A1:G1"/>
    <mergeCell ref="A6:G6"/>
    <mergeCell ref="A3:G3"/>
    <mergeCell ref="A4:G4"/>
    <mergeCell ref="A5:G5"/>
  </mergeCells>
  <pageMargins left="0.59294871794871795" right="0.65" top="0.58493589743589747" bottom="0.39262820512820512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6"/>
  <sheetViews>
    <sheetView showGridLines="0" view="pageLayout" topLeftCell="A154" zoomScale="130" zoomScaleNormal="100" zoomScalePageLayoutView="130" workbookViewId="0">
      <selection activeCell="A3" sqref="A3:G3"/>
    </sheetView>
  </sheetViews>
  <sheetFormatPr defaultColWidth="9.109375" defaultRowHeight="11.4" x14ac:dyDescent="0.2"/>
  <cols>
    <col min="1" max="1" width="38.33203125" style="18" customWidth="1"/>
    <col min="2" max="3" width="15.33203125" style="19" customWidth="1"/>
    <col min="4" max="4" width="14.6640625" style="19" customWidth="1"/>
    <col min="5" max="5" width="13.6640625" style="19" customWidth="1"/>
    <col min="6" max="7" width="13.44140625" style="19" customWidth="1"/>
    <col min="8" max="16384" width="9.109375" style="18"/>
  </cols>
  <sheetData>
    <row r="1" spans="1:7" s="88" customFormat="1" ht="13.8" x14ac:dyDescent="0.3">
      <c r="A1" s="161" t="s">
        <v>168</v>
      </c>
      <c r="B1" s="161"/>
      <c r="C1" s="161"/>
      <c r="D1" s="161"/>
      <c r="E1" s="161"/>
      <c r="F1" s="161"/>
      <c r="G1" s="161"/>
    </row>
    <row r="2" spans="1:7" s="88" customFormat="1" ht="13.8" x14ac:dyDescent="0.3">
      <c r="A2" s="50"/>
      <c r="B2" s="50"/>
      <c r="C2" s="50"/>
      <c r="D2" s="50"/>
      <c r="E2" s="50"/>
      <c r="F2" s="50"/>
      <c r="G2" s="89"/>
    </row>
    <row r="3" spans="1:7" s="88" customFormat="1" ht="30" customHeight="1" thickBot="1" x14ac:dyDescent="0.35">
      <c r="A3" s="162" t="s">
        <v>169</v>
      </c>
      <c r="B3" s="162"/>
      <c r="C3" s="162"/>
      <c r="D3" s="162"/>
      <c r="E3" s="162"/>
      <c r="F3" s="162"/>
      <c r="G3" s="162"/>
    </row>
    <row r="4" spans="1:7" ht="51" thickBot="1" x14ac:dyDescent="0.25">
      <c r="A4" s="2" t="s">
        <v>5</v>
      </c>
      <c r="B4" s="3" t="s">
        <v>113</v>
      </c>
      <c r="C4" s="3" t="s">
        <v>135</v>
      </c>
      <c r="D4" s="3" t="s">
        <v>136</v>
      </c>
      <c r="E4" s="3" t="s">
        <v>134</v>
      </c>
      <c r="F4" s="3" t="s">
        <v>163</v>
      </c>
      <c r="G4" s="3" t="s">
        <v>164</v>
      </c>
    </row>
    <row r="5" spans="1:7" ht="13.2" x14ac:dyDescent="0.25">
      <c r="A5" s="4" t="s">
        <v>6</v>
      </c>
      <c r="B5" s="5"/>
      <c r="C5" s="5"/>
      <c r="D5" s="5"/>
      <c r="E5" s="5"/>
      <c r="F5" s="6"/>
      <c r="G5" s="6"/>
    </row>
    <row r="6" spans="1:7" ht="13.2" hidden="1" x14ac:dyDescent="0.25">
      <c r="A6" s="7" t="s">
        <v>7</v>
      </c>
      <c r="B6" s="8">
        <f>B7+B9</f>
        <v>0</v>
      </c>
      <c r="C6" s="8"/>
      <c r="D6" s="8"/>
      <c r="E6" s="8">
        <f>E7+E9</f>
        <v>0</v>
      </c>
      <c r="F6" s="8" t="s">
        <v>0</v>
      </c>
      <c r="G6" s="8" t="s">
        <v>0</v>
      </c>
    </row>
    <row r="7" spans="1:7" ht="26.4" hidden="1" x14ac:dyDescent="0.25">
      <c r="A7" s="9" t="s">
        <v>8</v>
      </c>
      <c r="B7" s="8">
        <f>B8</f>
        <v>0</v>
      </c>
      <c r="C7" s="8"/>
      <c r="D7" s="8"/>
      <c r="E7" s="8">
        <f>E8</f>
        <v>0</v>
      </c>
      <c r="F7" s="8"/>
      <c r="G7" s="8"/>
    </row>
    <row r="8" spans="1:7" ht="13.2" hidden="1" x14ac:dyDescent="0.25">
      <c r="A8" s="10" t="s">
        <v>9</v>
      </c>
      <c r="B8" s="11"/>
      <c r="C8" s="11"/>
      <c r="D8" s="11"/>
      <c r="E8" s="11"/>
      <c r="F8" s="11"/>
      <c r="G8" s="11"/>
    </row>
    <row r="9" spans="1:7" ht="26.4" hidden="1" x14ac:dyDescent="0.25">
      <c r="A9" s="9" t="s">
        <v>8</v>
      </c>
      <c r="B9" s="8">
        <f>B10</f>
        <v>0</v>
      </c>
      <c r="C9" s="8"/>
      <c r="D9" s="11"/>
      <c r="E9" s="8">
        <f>E10</f>
        <v>0</v>
      </c>
      <c r="F9" s="11"/>
      <c r="G9" s="11"/>
    </row>
    <row r="10" spans="1:7" ht="13.2" hidden="1" x14ac:dyDescent="0.25">
      <c r="A10" s="10" t="s">
        <v>9</v>
      </c>
      <c r="B10" s="11"/>
      <c r="C10" s="11"/>
      <c r="D10" s="11"/>
      <c r="E10" s="11"/>
      <c r="F10" s="11"/>
      <c r="G10" s="11"/>
    </row>
    <row r="11" spans="1:7" s="40" customFormat="1" ht="13.2" x14ac:dyDescent="0.3">
      <c r="A11" s="38" t="s">
        <v>125</v>
      </c>
      <c r="B11" s="39">
        <f>B12+B27+B33+B38+B49</f>
        <v>717768.22000000009</v>
      </c>
      <c r="C11" s="39">
        <f>C12+C27+C33+C38+C49</f>
        <v>1531731</v>
      </c>
      <c r="D11" s="39">
        <f>D12+D27+D33+D38+D49</f>
        <v>1531731</v>
      </c>
      <c r="E11" s="39">
        <f>E12+E27+E33+E38+E49</f>
        <v>793662.8</v>
      </c>
      <c r="F11" s="39">
        <f>E11/B11*100</f>
        <v>110.57368909423155</v>
      </c>
      <c r="G11" s="39">
        <f>E11/C11*100</f>
        <v>51.814763819495724</v>
      </c>
    </row>
    <row r="12" spans="1:7" s="36" customFormat="1" ht="39.6" x14ac:dyDescent="0.3">
      <c r="A12" s="35" t="s">
        <v>116</v>
      </c>
      <c r="B12" s="34">
        <f>B13+B16+B21+B24</f>
        <v>625962.06000000017</v>
      </c>
      <c r="C12" s="34">
        <v>1325071</v>
      </c>
      <c r="D12" s="34">
        <v>1325071</v>
      </c>
      <c r="E12" s="34">
        <f>E13+E16+E21+E24</f>
        <v>688795.92</v>
      </c>
      <c r="F12" s="34">
        <f>E12/B12*100</f>
        <v>110.03796619878206</v>
      </c>
      <c r="G12" s="34">
        <f>E12/C12*100</f>
        <v>51.981812295341157</v>
      </c>
    </row>
    <row r="13" spans="1:7" ht="26.4" x14ac:dyDescent="0.25">
      <c r="A13" s="7" t="s">
        <v>10</v>
      </c>
      <c r="B13" s="8">
        <f>B14</f>
        <v>8829.91</v>
      </c>
      <c r="C13" s="8"/>
      <c r="D13" s="8"/>
      <c r="E13" s="8">
        <f>E14</f>
        <v>4433.2</v>
      </c>
      <c r="F13" s="8"/>
      <c r="G13" s="8"/>
    </row>
    <row r="14" spans="1:7" ht="26.4" x14ac:dyDescent="0.25">
      <c r="A14" s="9" t="s">
        <v>11</v>
      </c>
      <c r="B14" s="8">
        <f>B15</f>
        <v>8829.91</v>
      </c>
      <c r="C14" s="8"/>
      <c r="D14" s="8"/>
      <c r="E14" s="8">
        <f>E15</f>
        <v>4433.2</v>
      </c>
      <c r="F14" s="8"/>
      <c r="G14" s="8"/>
    </row>
    <row r="15" spans="1:7" ht="13.2" x14ac:dyDescent="0.25">
      <c r="A15" s="10" t="s">
        <v>9</v>
      </c>
      <c r="B15" s="11">
        <v>8829.91</v>
      </c>
      <c r="C15" s="11"/>
      <c r="D15" s="11"/>
      <c r="E15" s="11">
        <v>4433.2</v>
      </c>
      <c r="F15" s="11"/>
      <c r="G15" s="11"/>
    </row>
    <row r="16" spans="1:7" ht="26.4" x14ac:dyDescent="0.25">
      <c r="A16" s="7" t="s">
        <v>12</v>
      </c>
      <c r="B16" s="8">
        <f>B17+B19</f>
        <v>612787.42000000004</v>
      </c>
      <c r="C16" s="8"/>
      <c r="D16" s="8"/>
      <c r="E16" s="8">
        <f>E17+E19</f>
        <v>680838.16</v>
      </c>
      <c r="F16" s="8"/>
      <c r="G16" s="8"/>
    </row>
    <row r="17" spans="1:7" ht="39.6" x14ac:dyDescent="0.25">
      <c r="A17" s="9" t="s">
        <v>13</v>
      </c>
      <c r="B17" s="8">
        <f>B18</f>
        <v>612787.42000000004</v>
      </c>
      <c r="C17" s="8"/>
      <c r="D17" s="8"/>
      <c r="E17" s="8">
        <f>E18</f>
        <v>680838.16</v>
      </c>
      <c r="F17" s="8"/>
      <c r="G17" s="8"/>
    </row>
    <row r="18" spans="1:7" ht="13.2" x14ac:dyDescent="0.25">
      <c r="A18" s="10" t="s">
        <v>14</v>
      </c>
      <c r="B18" s="11">
        <v>612787.42000000004</v>
      </c>
      <c r="C18" s="11"/>
      <c r="D18" s="11"/>
      <c r="E18" s="11">
        <v>680838.16</v>
      </c>
      <c r="F18" s="11"/>
      <c r="G18" s="11"/>
    </row>
    <row r="19" spans="1:7" ht="39.6" x14ac:dyDescent="0.25">
      <c r="A19" s="9" t="s">
        <v>15</v>
      </c>
      <c r="B19" s="8">
        <f>B20</f>
        <v>0</v>
      </c>
      <c r="C19" s="8"/>
      <c r="D19" s="8"/>
      <c r="E19" s="8">
        <f>E20</f>
        <v>0</v>
      </c>
      <c r="F19" s="8"/>
      <c r="G19" s="8"/>
    </row>
    <row r="20" spans="1:7" ht="13.2" x14ac:dyDescent="0.25">
      <c r="A20" s="10" t="s">
        <v>14</v>
      </c>
      <c r="B20" s="11">
        <v>0</v>
      </c>
      <c r="C20" s="11"/>
      <c r="D20" s="11"/>
      <c r="E20" s="11">
        <v>0</v>
      </c>
      <c r="F20" s="11"/>
      <c r="G20" s="11"/>
    </row>
    <row r="21" spans="1:7" ht="26.4" x14ac:dyDescent="0.2">
      <c r="A21" s="12" t="s">
        <v>16</v>
      </c>
      <c r="B21" s="8">
        <f>B22</f>
        <v>144.80000000000001</v>
      </c>
      <c r="C21" s="8"/>
      <c r="D21" s="8"/>
      <c r="E21" s="8">
        <f>E22</f>
        <v>190.51</v>
      </c>
      <c r="F21" s="8"/>
      <c r="G21" s="8"/>
    </row>
    <row r="22" spans="1:7" ht="26.4" x14ac:dyDescent="0.25">
      <c r="A22" s="9" t="s">
        <v>17</v>
      </c>
      <c r="B22" s="8">
        <f>B23</f>
        <v>144.80000000000001</v>
      </c>
      <c r="C22" s="8"/>
      <c r="D22" s="8"/>
      <c r="E22" s="8">
        <f>E23</f>
        <v>190.51</v>
      </c>
      <c r="F22" s="8"/>
      <c r="G22" s="8"/>
    </row>
    <row r="23" spans="1:7" ht="13.2" x14ac:dyDescent="0.25">
      <c r="A23" s="10" t="s">
        <v>9</v>
      </c>
      <c r="B23" s="11">
        <v>144.80000000000001</v>
      </c>
      <c r="C23" s="11"/>
      <c r="D23" s="11"/>
      <c r="E23" s="11">
        <v>190.51</v>
      </c>
      <c r="F23" s="11"/>
      <c r="G23" s="11"/>
    </row>
    <row r="24" spans="1:7" ht="26.4" x14ac:dyDescent="0.25">
      <c r="A24" s="7" t="s">
        <v>18</v>
      </c>
      <c r="B24" s="8">
        <f>B25</f>
        <v>4199.93</v>
      </c>
      <c r="C24" s="8"/>
      <c r="D24" s="8"/>
      <c r="E24" s="8">
        <f>E25</f>
        <v>3334.05</v>
      </c>
      <c r="F24" s="8"/>
      <c r="G24" s="8"/>
    </row>
    <row r="25" spans="1:7" ht="52.8" x14ac:dyDescent="0.2">
      <c r="A25" s="16" t="s">
        <v>19</v>
      </c>
      <c r="B25" s="8">
        <f>B26</f>
        <v>4199.93</v>
      </c>
      <c r="C25" s="8"/>
      <c r="D25" s="8"/>
      <c r="E25" s="8">
        <f>E26</f>
        <v>3334.05</v>
      </c>
      <c r="F25" s="13"/>
      <c r="G25" s="13"/>
    </row>
    <row r="26" spans="1:7" ht="13.2" x14ac:dyDescent="0.25">
      <c r="A26" s="10" t="s">
        <v>9</v>
      </c>
      <c r="B26" s="11">
        <v>4199.93</v>
      </c>
      <c r="C26" s="11"/>
      <c r="D26" s="11"/>
      <c r="E26" s="11">
        <v>3334.05</v>
      </c>
      <c r="F26" s="14"/>
      <c r="G26" s="14"/>
    </row>
    <row r="27" spans="1:7" s="19" customFormat="1" ht="13.2" x14ac:dyDescent="0.3">
      <c r="A27" s="35" t="s">
        <v>117</v>
      </c>
      <c r="B27" s="34">
        <f>B28</f>
        <v>662.4</v>
      </c>
      <c r="C27" s="34">
        <v>1000</v>
      </c>
      <c r="D27" s="34">
        <v>1000</v>
      </c>
      <c r="E27" s="34">
        <f>E28</f>
        <v>636.65</v>
      </c>
      <c r="F27" s="34">
        <f>E27/B27*100</f>
        <v>96.112620772946855</v>
      </c>
      <c r="G27" s="34">
        <f>E27/C27*100</f>
        <v>63.664999999999992</v>
      </c>
    </row>
    <row r="28" spans="1:7" ht="13.2" x14ac:dyDescent="0.25">
      <c r="A28" s="7" t="s">
        <v>20</v>
      </c>
      <c r="B28" s="8">
        <f>B29+B31</f>
        <v>662.4</v>
      </c>
      <c r="C28" s="8"/>
      <c r="D28" s="8"/>
      <c r="E28" s="8">
        <f>E29+E31</f>
        <v>636.65</v>
      </c>
      <c r="F28" s="8"/>
      <c r="G28" s="8"/>
    </row>
    <row r="29" spans="1:7" ht="26.4" x14ac:dyDescent="0.25">
      <c r="A29" s="9" t="s">
        <v>21</v>
      </c>
      <c r="B29" s="8">
        <f>B30</f>
        <v>662.4</v>
      </c>
      <c r="C29" s="8"/>
      <c r="D29" s="8"/>
      <c r="E29" s="8">
        <f>E30</f>
        <v>636.65</v>
      </c>
      <c r="F29" s="8"/>
      <c r="G29" s="8"/>
    </row>
    <row r="30" spans="1:7" ht="13.2" x14ac:dyDescent="0.25">
      <c r="A30" s="10" t="s">
        <v>22</v>
      </c>
      <c r="B30" s="11">
        <v>662.4</v>
      </c>
      <c r="C30" s="11"/>
      <c r="D30" s="11"/>
      <c r="E30" s="11">
        <v>636.65</v>
      </c>
      <c r="F30" s="11"/>
      <c r="G30" s="11"/>
    </row>
    <row r="31" spans="1:7" ht="39.6" hidden="1" x14ac:dyDescent="0.25">
      <c r="A31" s="9" t="s">
        <v>23</v>
      </c>
      <c r="B31" s="8">
        <f>B32</f>
        <v>0</v>
      </c>
      <c r="C31" s="8"/>
      <c r="D31" s="13"/>
      <c r="E31" s="8">
        <f>E32</f>
        <v>0</v>
      </c>
      <c r="F31" s="13"/>
      <c r="G31" s="13"/>
    </row>
    <row r="32" spans="1:7" ht="13.2" hidden="1" x14ac:dyDescent="0.25">
      <c r="A32" s="10" t="s">
        <v>22</v>
      </c>
      <c r="B32" s="11"/>
      <c r="C32" s="11"/>
      <c r="D32" s="14"/>
      <c r="E32" s="11"/>
      <c r="F32" s="14"/>
      <c r="G32" s="14"/>
    </row>
    <row r="33" spans="1:7" s="19" customFormat="1" ht="52.8" x14ac:dyDescent="0.3">
      <c r="A33" s="35" t="s">
        <v>118</v>
      </c>
      <c r="B33" s="34">
        <f>B34</f>
        <v>1930.45</v>
      </c>
      <c r="C33" s="34">
        <v>2500</v>
      </c>
      <c r="D33" s="34">
        <v>2500</v>
      </c>
      <c r="E33" s="34">
        <f>E34</f>
        <v>2482.6999999999998</v>
      </c>
      <c r="F33" s="34">
        <f>E33/B33*100</f>
        <v>128.60731953689552</v>
      </c>
      <c r="G33" s="34">
        <f>E33/C33*100</f>
        <v>99.307999999999993</v>
      </c>
    </row>
    <row r="34" spans="1:7" ht="13.2" x14ac:dyDescent="0.25">
      <c r="A34" s="7" t="s">
        <v>24</v>
      </c>
      <c r="B34" s="8">
        <f>B35</f>
        <v>1930.45</v>
      </c>
      <c r="C34" s="8"/>
      <c r="D34" s="8"/>
      <c r="E34" s="8">
        <f>E35</f>
        <v>2482.6999999999998</v>
      </c>
      <c r="F34" s="8"/>
      <c r="G34" s="8"/>
    </row>
    <row r="35" spans="1:7" ht="13.2" x14ac:dyDescent="0.25">
      <c r="A35" s="9" t="s">
        <v>25</v>
      </c>
      <c r="B35" s="8">
        <f>B36+B37</f>
        <v>1930.45</v>
      </c>
      <c r="C35" s="8"/>
      <c r="D35" s="8"/>
      <c r="E35" s="8">
        <f>E36+E37</f>
        <v>2482.6999999999998</v>
      </c>
      <c r="F35" s="8"/>
      <c r="G35" s="8"/>
    </row>
    <row r="36" spans="1:7" ht="26.4" x14ac:dyDescent="0.25">
      <c r="A36" s="10" t="s">
        <v>26</v>
      </c>
      <c r="B36" s="11">
        <v>1930.45</v>
      </c>
      <c r="C36" s="11"/>
      <c r="D36" s="11"/>
      <c r="E36" s="11">
        <v>2482.6999999999998</v>
      </c>
      <c r="F36" s="11"/>
      <c r="G36" s="11"/>
    </row>
    <row r="37" spans="1:7" ht="26.4" hidden="1" x14ac:dyDescent="0.25">
      <c r="A37" s="10" t="s">
        <v>27</v>
      </c>
      <c r="B37" s="11"/>
      <c r="C37" s="11"/>
      <c r="D37" s="11"/>
      <c r="E37" s="11"/>
      <c r="F37" s="14"/>
      <c r="G37" s="14"/>
    </row>
    <row r="38" spans="1:7" s="36" customFormat="1" ht="52.8" x14ac:dyDescent="0.3">
      <c r="A38" s="35" t="s">
        <v>119</v>
      </c>
      <c r="B38" s="34">
        <f>B39</f>
        <v>12176.23</v>
      </c>
      <c r="C38" s="34">
        <v>65200</v>
      </c>
      <c r="D38" s="34">
        <v>65200</v>
      </c>
      <c r="E38" s="34">
        <f>E39+E44</f>
        <v>19883.04</v>
      </c>
      <c r="F38" s="34">
        <f>E38/B38*100</f>
        <v>163.29389310155938</v>
      </c>
      <c r="G38" s="34">
        <f>E38/C38*100</f>
        <v>30.495460122699384</v>
      </c>
    </row>
    <row r="39" spans="1:7" ht="26.4" x14ac:dyDescent="0.25">
      <c r="A39" s="7" t="s">
        <v>28</v>
      </c>
      <c r="B39" s="8">
        <f>B40+B42</f>
        <v>12176.23</v>
      </c>
      <c r="C39" s="8"/>
      <c r="D39" s="8"/>
      <c r="E39" s="8">
        <f>E40+E42</f>
        <v>19748.04</v>
      </c>
      <c r="F39" s="8"/>
      <c r="G39" s="8"/>
    </row>
    <row r="40" spans="1:7" ht="16.5" customHeight="1" x14ac:dyDescent="0.2">
      <c r="A40" s="16" t="s">
        <v>29</v>
      </c>
      <c r="B40" s="8">
        <f>B41</f>
        <v>315.3</v>
      </c>
      <c r="C40" s="8"/>
      <c r="D40" s="8"/>
      <c r="E40" s="8">
        <f>E41</f>
        <v>51.4</v>
      </c>
      <c r="F40" s="8"/>
      <c r="G40" s="8"/>
    </row>
    <row r="41" spans="1:7" ht="13.2" x14ac:dyDescent="0.25">
      <c r="A41" s="10" t="s">
        <v>22</v>
      </c>
      <c r="B41" s="11">
        <v>315.3</v>
      </c>
      <c r="C41" s="11"/>
      <c r="D41" s="11"/>
      <c r="E41" s="11">
        <v>51.4</v>
      </c>
      <c r="F41" s="11"/>
      <c r="G41" s="11"/>
    </row>
    <row r="42" spans="1:7" ht="13.2" x14ac:dyDescent="0.25">
      <c r="A42" s="9" t="s">
        <v>30</v>
      </c>
      <c r="B42" s="8">
        <f>B43</f>
        <v>11860.93</v>
      </c>
      <c r="C42" s="8"/>
      <c r="D42" s="8"/>
      <c r="E42" s="8">
        <f>E43</f>
        <v>19696.64</v>
      </c>
      <c r="F42" s="8"/>
      <c r="G42" s="8"/>
    </row>
    <row r="43" spans="1:7" ht="13.2" x14ac:dyDescent="0.25">
      <c r="A43" s="10" t="s">
        <v>22</v>
      </c>
      <c r="B43" s="11">
        <v>11860.93</v>
      </c>
      <c r="C43" s="11"/>
      <c r="D43" s="11"/>
      <c r="E43" s="11">
        <v>19696.64</v>
      </c>
      <c r="F43" s="11"/>
      <c r="G43" s="11"/>
    </row>
    <row r="44" spans="1:7" ht="39.6" x14ac:dyDescent="0.25">
      <c r="A44" s="7" t="s">
        <v>31</v>
      </c>
      <c r="B44" s="8">
        <f>B45+B47</f>
        <v>637.07000000000005</v>
      </c>
      <c r="C44" s="8"/>
      <c r="D44" s="8"/>
      <c r="E44" s="8">
        <f>E45+E47</f>
        <v>135</v>
      </c>
      <c r="F44" s="8"/>
      <c r="G44" s="8"/>
    </row>
    <row r="45" spans="1:7" ht="13.2" x14ac:dyDescent="0.25">
      <c r="A45" s="9" t="s">
        <v>32</v>
      </c>
      <c r="B45" s="8">
        <f>B46</f>
        <v>637.07000000000005</v>
      </c>
      <c r="C45" s="8"/>
      <c r="D45" s="8"/>
      <c r="E45" s="8">
        <f>E46</f>
        <v>0</v>
      </c>
      <c r="F45" s="8"/>
      <c r="G45" s="8"/>
    </row>
    <row r="46" spans="1:7" ht="13.2" x14ac:dyDescent="0.25">
      <c r="A46" s="10" t="s">
        <v>33</v>
      </c>
      <c r="B46" s="11">
        <v>637.07000000000005</v>
      </c>
      <c r="C46" s="11"/>
      <c r="D46" s="11"/>
      <c r="E46" s="11">
        <v>0</v>
      </c>
      <c r="F46" s="11"/>
      <c r="G46" s="11"/>
    </row>
    <row r="47" spans="1:7" ht="13.2" x14ac:dyDescent="0.25">
      <c r="A47" s="9" t="s">
        <v>34</v>
      </c>
      <c r="B47" s="8">
        <f>B48</f>
        <v>0</v>
      </c>
      <c r="C47" s="8"/>
      <c r="D47" s="11"/>
      <c r="E47" s="8">
        <f>E48</f>
        <v>135</v>
      </c>
      <c r="F47" s="8"/>
      <c r="G47" s="8"/>
    </row>
    <row r="48" spans="1:7" ht="13.2" x14ac:dyDescent="0.25">
      <c r="A48" s="10" t="s">
        <v>33</v>
      </c>
      <c r="B48" s="11">
        <v>0</v>
      </c>
      <c r="C48" s="11"/>
      <c r="D48" s="11"/>
      <c r="E48" s="11">
        <v>135</v>
      </c>
      <c r="F48" s="11"/>
      <c r="G48" s="11"/>
    </row>
    <row r="49" spans="1:7" s="19" customFormat="1" ht="39.6" x14ac:dyDescent="0.3">
      <c r="A49" s="35" t="s">
        <v>120</v>
      </c>
      <c r="B49" s="34">
        <f>B50</f>
        <v>77037.08</v>
      </c>
      <c r="C49" s="34">
        <v>137960</v>
      </c>
      <c r="D49" s="34">
        <v>137960</v>
      </c>
      <c r="E49" s="34">
        <f>E50</f>
        <v>81864.490000000005</v>
      </c>
      <c r="F49" s="34">
        <f>E49/B49*100</f>
        <v>106.2663460245378</v>
      </c>
      <c r="G49" s="34">
        <f>E49/C49*100</f>
        <v>59.339293998260366</v>
      </c>
    </row>
    <row r="50" spans="1:7" ht="39.6" x14ac:dyDescent="0.25">
      <c r="A50" s="7" t="s">
        <v>35</v>
      </c>
      <c r="B50" s="8">
        <f>B51+B54</f>
        <v>77037.08</v>
      </c>
      <c r="C50" s="8"/>
      <c r="D50" s="8"/>
      <c r="E50" s="8">
        <f>E51+E54</f>
        <v>81864.490000000005</v>
      </c>
      <c r="F50" s="8"/>
      <c r="G50" s="8"/>
    </row>
    <row r="51" spans="1:7" ht="26.4" x14ac:dyDescent="0.25">
      <c r="A51" s="9" t="s">
        <v>36</v>
      </c>
      <c r="B51" s="8">
        <f>B52+B53</f>
        <v>76373.47</v>
      </c>
      <c r="C51" s="8"/>
      <c r="D51" s="8"/>
      <c r="E51" s="8">
        <f>E52+E53</f>
        <v>80057.5</v>
      </c>
      <c r="F51" s="13"/>
      <c r="G51" s="13"/>
    </row>
    <row r="52" spans="1:7" ht="13.2" x14ac:dyDescent="0.25">
      <c r="A52" s="10" t="s">
        <v>37</v>
      </c>
      <c r="B52" s="11">
        <v>276.86</v>
      </c>
      <c r="C52" s="11"/>
      <c r="D52" s="8"/>
      <c r="E52" s="11">
        <v>1551.49</v>
      </c>
      <c r="F52" s="13"/>
      <c r="G52" s="13"/>
    </row>
    <row r="53" spans="1:7" ht="13.2" x14ac:dyDescent="0.25">
      <c r="A53" s="10" t="s">
        <v>38</v>
      </c>
      <c r="B53" s="11">
        <v>76096.61</v>
      </c>
      <c r="C53" s="11"/>
      <c r="D53" s="11"/>
      <c r="E53" s="11">
        <v>78506.009999999995</v>
      </c>
      <c r="F53" s="14"/>
      <c r="G53" s="14"/>
    </row>
    <row r="54" spans="1:7" ht="39.6" x14ac:dyDescent="0.25">
      <c r="A54" s="9" t="s">
        <v>39</v>
      </c>
      <c r="B54" s="8">
        <f>B55+B56</f>
        <v>663.61</v>
      </c>
      <c r="C54" s="8"/>
      <c r="D54" s="8"/>
      <c r="E54" s="8">
        <f>E55+E56</f>
        <v>1806.99</v>
      </c>
      <c r="F54" s="13"/>
      <c r="G54" s="13"/>
    </row>
    <row r="55" spans="1:7" ht="13.2" x14ac:dyDescent="0.25">
      <c r="A55" s="10" t="s">
        <v>38</v>
      </c>
      <c r="B55" s="11">
        <v>663.61</v>
      </c>
      <c r="C55" s="11"/>
      <c r="D55" s="11"/>
      <c r="E55" s="11">
        <v>185</v>
      </c>
      <c r="F55" s="14"/>
      <c r="G55" s="14"/>
    </row>
    <row r="56" spans="1:7" ht="13.2" x14ac:dyDescent="0.25">
      <c r="A56" s="10" t="s">
        <v>37</v>
      </c>
      <c r="B56" s="11">
        <v>0</v>
      </c>
      <c r="C56" s="11"/>
      <c r="D56" s="11"/>
      <c r="E56" s="11">
        <v>1621.99</v>
      </c>
      <c r="F56" s="14"/>
      <c r="G56" s="14"/>
    </row>
    <row r="57" spans="1:7" ht="26.4" hidden="1" x14ac:dyDescent="0.25">
      <c r="A57" s="7" t="s">
        <v>40</v>
      </c>
      <c r="B57" s="8">
        <f>B58</f>
        <v>0</v>
      </c>
      <c r="C57" s="8"/>
      <c r="D57" s="8"/>
      <c r="E57" s="8">
        <f>E58</f>
        <v>0</v>
      </c>
      <c r="F57" s="8" t="e">
        <f>E57/D57*100</f>
        <v>#DIV/0!</v>
      </c>
      <c r="G57" s="8" t="e">
        <f>F57/E57*100</f>
        <v>#DIV/0!</v>
      </c>
    </row>
    <row r="58" spans="1:7" ht="13.2" hidden="1" x14ac:dyDescent="0.25">
      <c r="A58" s="9" t="s">
        <v>41</v>
      </c>
      <c r="B58" s="8">
        <f>B59</f>
        <v>0</v>
      </c>
      <c r="C58" s="8"/>
      <c r="D58" s="8"/>
      <c r="E58" s="8">
        <f>E59</f>
        <v>0</v>
      </c>
      <c r="F58" s="8"/>
      <c r="G58" s="8"/>
    </row>
    <row r="59" spans="1:7" ht="26.4" hidden="1" x14ac:dyDescent="0.25">
      <c r="A59" s="10" t="s">
        <v>27</v>
      </c>
      <c r="B59" s="11"/>
      <c r="C59" s="11"/>
      <c r="D59" s="11"/>
      <c r="E59" s="11"/>
      <c r="F59" s="11"/>
      <c r="G59" s="11"/>
    </row>
    <row r="60" spans="1:7" ht="13.2" x14ac:dyDescent="0.25">
      <c r="A60" s="4" t="s">
        <v>42</v>
      </c>
      <c r="B60" s="15">
        <f>B57+B50+B44+B39+B34+B28+B24+B21+B16+B13+B6</f>
        <v>718405.29</v>
      </c>
      <c r="C60" s="15">
        <f>C49+C38+C33+C27+C12</f>
        <v>1531731</v>
      </c>
      <c r="D60" s="15">
        <f>D49+D38+D33+D27+D12</f>
        <v>1531731</v>
      </c>
      <c r="E60" s="15">
        <f>E57+E50+E44+E39+E34+E28+E24+E21+E16+E13+E6</f>
        <v>793662.79999999993</v>
      </c>
      <c r="F60" s="15">
        <f>E60/B60*100</f>
        <v>110.47563416466488</v>
      </c>
      <c r="G60" s="15">
        <f>E60/C60*100</f>
        <v>51.81476381949571</v>
      </c>
    </row>
    <row r="61" spans="1:7" s="41" customFormat="1" ht="13.2" x14ac:dyDescent="0.3">
      <c r="A61" s="38" t="s">
        <v>126</v>
      </c>
      <c r="B61" s="39">
        <f>B62+B84+B194+B205</f>
        <v>701998.76999999979</v>
      </c>
      <c r="C61" s="39">
        <f>C62+C84+C194+C205</f>
        <v>1525231</v>
      </c>
      <c r="D61" s="39">
        <f>D62+D84+D194+D205</f>
        <v>1525231</v>
      </c>
      <c r="E61" s="39">
        <f>E62+E84+E194+E205+E209</f>
        <v>794280.90000000014</v>
      </c>
      <c r="F61" s="39">
        <f>E61/B61*100</f>
        <v>113.14562559703636</v>
      </c>
      <c r="G61" s="39">
        <f>E61/C61*100</f>
        <v>52.07610519324615</v>
      </c>
    </row>
    <row r="62" spans="1:7" s="37" customFormat="1" ht="13.2" x14ac:dyDescent="0.3">
      <c r="A62" s="35" t="s">
        <v>121</v>
      </c>
      <c r="B62" s="34">
        <f>B63+B71+B77</f>
        <v>609506.14999999991</v>
      </c>
      <c r="C62" s="34">
        <v>1318491</v>
      </c>
      <c r="D62" s="34">
        <v>1318491</v>
      </c>
      <c r="E62" s="34">
        <f>E63+E71+E77</f>
        <v>691223.19000000018</v>
      </c>
      <c r="F62" s="34">
        <f>E62/B62*100</f>
        <v>113.40709031401903</v>
      </c>
      <c r="G62" s="34">
        <f>E62/C62*100</f>
        <v>52.425324860010434</v>
      </c>
    </row>
    <row r="63" spans="1:7" ht="13.2" x14ac:dyDescent="0.25">
      <c r="A63" s="7" t="s">
        <v>43</v>
      </c>
      <c r="B63" s="8">
        <f>B64+B68</f>
        <v>503162.14999999997</v>
      </c>
      <c r="C63" s="8"/>
      <c r="D63" s="8"/>
      <c r="E63" s="8">
        <f>E64+E68</f>
        <v>566652.8600000001</v>
      </c>
      <c r="F63" s="8"/>
      <c r="G63" s="8"/>
    </row>
    <row r="64" spans="1:7" ht="13.2" x14ac:dyDescent="0.25">
      <c r="A64" s="9" t="s">
        <v>44</v>
      </c>
      <c r="B64" s="8">
        <f>B65+B66+B67</f>
        <v>493046.85</v>
      </c>
      <c r="C64" s="8"/>
      <c r="D64" s="13"/>
      <c r="E64" s="8">
        <f>E65+E66+E67</f>
        <v>554750.83000000007</v>
      </c>
      <c r="F64" s="13"/>
      <c r="G64" s="13"/>
    </row>
    <row r="65" spans="1:7" ht="13.2" x14ac:dyDescent="0.25">
      <c r="A65" s="10" t="s">
        <v>22</v>
      </c>
      <c r="B65" s="11">
        <v>3133.78</v>
      </c>
      <c r="C65" s="11"/>
      <c r="D65" s="14"/>
      <c r="E65" s="11">
        <v>3479.43</v>
      </c>
      <c r="F65" s="14"/>
      <c r="G65" s="14"/>
    </row>
    <row r="66" spans="1:7" ht="13.2" x14ac:dyDescent="0.25">
      <c r="A66" s="10" t="s">
        <v>9</v>
      </c>
      <c r="B66" s="11">
        <v>3252.09</v>
      </c>
      <c r="C66" s="11"/>
      <c r="D66" s="14"/>
      <c r="E66" s="11">
        <v>3252.1</v>
      </c>
      <c r="F66" s="14"/>
      <c r="G66" s="14"/>
    </row>
    <row r="67" spans="1:7" ht="13.2" x14ac:dyDescent="0.25">
      <c r="A67" s="10" t="s">
        <v>14</v>
      </c>
      <c r="B67" s="11">
        <v>486660.98</v>
      </c>
      <c r="C67" s="11"/>
      <c r="D67" s="14"/>
      <c r="E67" s="11">
        <v>548019.30000000005</v>
      </c>
      <c r="F67" s="14"/>
      <c r="G67" s="14"/>
    </row>
    <row r="68" spans="1:7" ht="13.2" x14ac:dyDescent="0.25">
      <c r="A68" s="9" t="s">
        <v>45</v>
      </c>
      <c r="B68" s="8">
        <f>B69+B70</f>
        <v>10115.300000000001</v>
      </c>
      <c r="C68" s="8"/>
      <c r="D68" s="13"/>
      <c r="E68" s="8">
        <f>E69+E70</f>
        <v>11902.03</v>
      </c>
      <c r="F68" s="13"/>
      <c r="G68" s="13"/>
    </row>
    <row r="69" spans="1:7" ht="13.2" x14ac:dyDescent="0.25">
      <c r="A69" s="10" t="s">
        <v>22</v>
      </c>
      <c r="B69" s="11">
        <v>154.12</v>
      </c>
      <c r="C69" s="11"/>
      <c r="D69" s="14"/>
      <c r="E69" s="11">
        <v>151.79</v>
      </c>
      <c r="F69" s="14"/>
      <c r="G69" s="14"/>
    </row>
    <row r="70" spans="1:7" ht="13.2" x14ac:dyDescent="0.25">
      <c r="A70" s="10" t="s">
        <v>14</v>
      </c>
      <c r="B70" s="11">
        <v>9961.18</v>
      </c>
      <c r="C70" s="11"/>
      <c r="D70" s="14"/>
      <c r="E70" s="11">
        <v>11750.24</v>
      </c>
      <c r="F70" s="14"/>
      <c r="G70" s="14"/>
    </row>
    <row r="71" spans="1:7" ht="13.2" x14ac:dyDescent="0.25">
      <c r="A71" s="7" t="s">
        <v>46</v>
      </c>
      <c r="B71" s="8">
        <f>B72</f>
        <v>23322.27</v>
      </c>
      <c r="C71" s="8"/>
      <c r="D71" s="8"/>
      <c r="E71" s="8">
        <f>E72</f>
        <v>31072.639999999999</v>
      </c>
      <c r="F71" s="8"/>
      <c r="G71" s="8"/>
    </row>
    <row r="72" spans="1:7" ht="13.2" x14ac:dyDescent="0.25">
      <c r="A72" s="9" t="s">
        <v>47</v>
      </c>
      <c r="B72" s="8">
        <f>B73+B74+B75+B76</f>
        <v>23322.27</v>
      </c>
      <c r="C72" s="8"/>
      <c r="D72" s="13"/>
      <c r="E72" s="8">
        <f>E73+E74+E75+E76</f>
        <v>31072.639999999999</v>
      </c>
      <c r="F72" s="13"/>
      <c r="G72" s="13"/>
    </row>
    <row r="73" spans="1:7" ht="13.2" x14ac:dyDescent="0.25">
      <c r="A73" s="10" t="s">
        <v>37</v>
      </c>
      <c r="B73" s="11">
        <v>0</v>
      </c>
      <c r="C73" s="11"/>
      <c r="D73" s="13"/>
      <c r="E73" s="11">
        <v>0</v>
      </c>
      <c r="F73" s="13"/>
      <c r="G73" s="13"/>
    </row>
    <row r="74" spans="1:7" ht="13.2" x14ac:dyDescent="0.25">
      <c r="A74" s="10" t="s">
        <v>22</v>
      </c>
      <c r="B74" s="11">
        <v>0</v>
      </c>
      <c r="C74" s="11"/>
      <c r="D74" s="14"/>
      <c r="E74" s="11">
        <v>0</v>
      </c>
      <c r="F74" s="14"/>
      <c r="G74" s="14"/>
    </row>
    <row r="75" spans="1:7" ht="13.2" x14ac:dyDescent="0.25">
      <c r="A75" s="10" t="s">
        <v>9</v>
      </c>
      <c r="B75" s="11">
        <v>3832.23</v>
      </c>
      <c r="C75" s="11"/>
      <c r="D75" s="14"/>
      <c r="E75" s="11">
        <v>10345.5</v>
      </c>
      <c r="F75" s="14"/>
      <c r="G75" s="14"/>
    </row>
    <row r="76" spans="1:7" ht="13.2" x14ac:dyDescent="0.25">
      <c r="A76" s="10" t="s">
        <v>14</v>
      </c>
      <c r="B76" s="11">
        <v>19490.04</v>
      </c>
      <c r="C76" s="11"/>
      <c r="D76" s="14"/>
      <c r="E76" s="11">
        <v>20727.14</v>
      </c>
      <c r="F76" s="14"/>
      <c r="G76" s="14"/>
    </row>
    <row r="77" spans="1:7" ht="13.2" x14ac:dyDescent="0.25">
      <c r="A77" s="7" t="s">
        <v>48</v>
      </c>
      <c r="B77" s="8">
        <f>B78+B82</f>
        <v>83021.73</v>
      </c>
      <c r="C77" s="8"/>
      <c r="D77" s="8"/>
      <c r="E77" s="8">
        <f>E78+E82</f>
        <v>93497.69</v>
      </c>
      <c r="F77" s="8"/>
      <c r="G77" s="8"/>
    </row>
    <row r="78" spans="1:7" ht="26.4" x14ac:dyDescent="0.25">
      <c r="A78" s="9" t="s">
        <v>49</v>
      </c>
      <c r="B78" s="8">
        <f>B79+B80+B81</f>
        <v>83021.73</v>
      </c>
      <c r="C78" s="8"/>
      <c r="D78" s="13"/>
      <c r="E78" s="8">
        <f>E79+E80+E81</f>
        <v>93497.69</v>
      </c>
      <c r="F78" s="13"/>
      <c r="G78" s="13"/>
    </row>
    <row r="79" spans="1:7" ht="13.2" x14ac:dyDescent="0.25">
      <c r="A79" s="10" t="s">
        <v>22</v>
      </c>
      <c r="B79" s="11">
        <v>542.5</v>
      </c>
      <c r="C79" s="11"/>
      <c r="D79" s="14"/>
      <c r="E79" s="11">
        <v>599.14</v>
      </c>
      <c r="F79" s="14"/>
      <c r="G79" s="14"/>
    </row>
    <row r="80" spans="1:7" ht="13.2" x14ac:dyDescent="0.25">
      <c r="A80" s="10" t="s">
        <v>9</v>
      </c>
      <c r="B80" s="11">
        <v>536.59</v>
      </c>
      <c r="C80" s="11"/>
      <c r="D80" s="14"/>
      <c r="E80" s="11">
        <v>536.59</v>
      </c>
      <c r="F80" s="14"/>
      <c r="G80" s="14"/>
    </row>
    <row r="81" spans="1:7" ht="13.2" x14ac:dyDescent="0.25">
      <c r="A81" s="10" t="s">
        <v>14</v>
      </c>
      <c r="B81" s="11">
        <v>81942.64</v>
      </c>
      <c r="C81" s="11"/>
      <c r="D81" s="14"/>
      <c r="E81" s="11">
        <v>92361.96</v>
      </c>
      <c r="F81" s="14"/>
      <c r="G81" s="14"/>
    </row>
    <row r="82" spans="1:7" ht="26.4" x14ac:dyDescent="0.25">
      <c r="A82" s="9" t="s">
        <v>50</v>
      </c>
      <c r="B82" s="8">
        <f>B83</f>
        <v>0</v>
      </c>
      <c r="C82" s="8"/>
      <c r="D82" s="13"/>
      <c r="E82" s="8">
        <f>E83</f>
        <v>0</v>
      </c>
      <c r="F82" s="13"/>
      <c r="G82" s="13"/>
    </row>
    <row r="83" spans="1:7" ht="13.2" x14ac:dyDescent="0.25">
      <c r="A83" s="10" t="s">
        <v>14</v>
      </c>
      <c r="B83" s="11">
        <v>0</v>
      </c>
      <c r="C83" s="11"/>
      <c r="D83" s="14"/>
      <c r="E83" s="11">
        <v>0</v>
      </c>
      <c r="F83" s="14"/>
      <c r="G83" s="14"/>
    </row>
    <row r="84" spans="1:7" s="36" customFormat="1" ht="13.2" x14ac:dyDescent="0.3">
      <c r="A84" s="35" t="s">
        <v>122</v>
      </c>
      <c r="B84" s="34">
        <f>B85+B98+B126+B166+B170</f>
        <v>91798.819999999992</v>
      </c>
      <c r="C84" s="34">
        <v>204760</v>
      </c>
      <c r="D84" s="34">
        <v>204760</v>
      </c>
      <c r="E84" s="34">
        <f>E85+E98+E126+E166+E170</f>
        <v>101416.84</v>
      </c>
      <c r="F84" s="34">
        <f>E84/B84*100</f>
        <v>110.47728064478389</v>
      </c>
      <c r="G84" s="34">
        <f>E84/C84*100</f>
        <v>49.529615159210785</v>
      </c>
    </row>
    <row r="85" spans="1:7" ht="13.2" x14ac:dyDescent="0.25">
      <c r="A85" s="7" t="s">
        <v>51</v>
      </c>
      <c r="B85" s="8">
        <f>B86+B90+B94+B96</f>
        <v>21219.05</v>
      </c>
      <c r="C85" s="8"/>
      <c r="D85" s="8"/>
      <c r="E85" s="8">
        <f>E86+E90+E94+E96</f>
        <v>26184.739999999998</v>
      </c>
      <c r="F85" s="8"/>
      <c r="G85" s="8"/>
    </row>
    <row r="86" spans="1:7" ht="13.2" x14ac:dyDescent="0.25">
      <c r="A86" s="9" t="s">
        <v>52</v>
      </c>
      <c r="B86" s="8">
        <f>B87+B88+B89</f>
        <v>3995.6499999999996</v>
      </c>
      <c r="C86" s="8"/>
      <c r="D86" s="13"/>
      <c r="E86" s="8">
        <f>E87+E88+E89</f>
        <v>8125.25</v>
      </c>
      <c r="F86" s="13"/>
      <c r="G86" s="13"/>
    </row>
    <row r="87" spans="1:7" ht="13.2" x14ac:dyDescent="0.25">
      <c r="A87" s="10" t="s">
        <v>38</v>
      </c>
      <c r="B87" s="11">
        <v>2217.19</v>
      </c>
      <c r="C87" s="11"/>
      <c r="D87" s="13"/>
      <c r="E87" s="11">
        <v>8088.25</v>
      </c>
      <c r="F87" s="13"/>
      <c r="G87" s="13"/>
    </row>
    <row r="88" spans="1:7" ht="13.2" x14ac:dyDescent="0.25">
      <c r="A88" s="10" t="s">
        <v>9</v>
      </c>
      <c r="B88" s="11">
        <v>1761.47</v>
      </c>
      <c r="C88" s="11"/>
      <c r="D88" s="14"/>
      <c r="E88" s="11">
        <v>0</v>
      </c>
      <c r="F88" s="14"/>
      <c r="G88" s="14"/>
    </row>
    <row r="89" spans="1:7" ht="13.2" x14ac:dyDescent="0.25">
      <c r="A89" s="10" t="s">
        <v>14</v>
      </c>
      <c r="B89" s="11">
        <v>16.989999999999998</v>
      </c>
      <c r="C89" s="11"/>
      <c r="D89" s="14"/>
      <c r="E89" s="11">
        <v>37</v>
      </c>
      <c r="F89" s="14"/>
      <c r="G89" s="14"/>
    </row>
    <row r="90" spans="1:7" ht="26.4" x14ac:dyDescent="0.25">
      <c r="A90" s="9" t="s">
        <v>53</v>
      </c>
      <c r="B90" s="8">
        <f>B91+B92+B93</f>
        <v>16144.65</v>
      </c>
      <c r="C90" s="8"/>
      <c r="D90" s="13"/>
      <c r="E90" s="8">
        <f>E91+E92+E93</f>
        <v>15896.64</v>
      </c>
      <c r="F90" s="13"/>
      <c r="G90" s="13"/>
    </row>
    <row r="91" spans="1:7" ht="13.2" x14ac:dyDescent="0.25">
      <c r="A91" s="10" t="s">
        <v>38</v>
      </c>
      <c r="B91" s="11">
        <v>16144.65</v>
      </c>
      <c r="C91" s="11"/>
      <c r="D91" s="13"/>
      <c r="E91" s="11">
        <v>15896.64</v>
      </c>
      <c r="F91" s="13"/>
      <c r="G91" s="13"/>
    </row>
    <row r="92" spans="1:7" ht="13.2" hidden="1" x14ac:dyDescent="0.25">
      <c r="A92" s="10" t="s">
        <v>9</v>
      </c>
      <c r="B92" s="11"/>
      <c r="C92" s="11"/>
      <c r="D92" s="13"/>
      <c r="E92" s="11"/>
      <c r="F92" s="13"/>
      <c r="G92" s="13"/>
    </row>
    <row r="93" spans="1:7" ht="13.2" hidden="1" x14ac:dyDescent="0.25">
      <c r="A93" s="10" t="s">
        <v>14</v>
      </c>
      <c r="B93" s="11"/>
      <c r="C93" s="11"/>
      <c r="D93" s="14"/>
      <c r="E93" s="11"/>
      <c r="F93" s="14"/>
      <c r="G93" s="14"/>
    </row>
    <row r="94" spans="1:7" ht="19.5" customHeight="1" x14ac:dyDescent="0.2">
      <c r="A94" s="16" t="s">
        <v>54</v>
      </c>
      <c r="B94" s="8">
        <f>B95</f>
        <v>457.89</v>
      </c>
      <c r="C94" s="8"/>
      <c r="D94" s="14"/>
      <c r="E94" s="8">
        <f>E95</f>
        <v>913</v>
      </c>
      <c r="F94" s="14"/>
      <c r="G94" s="14"/>
    </row>
    <row r="95" spans="1:7" ht="13.2" x14ac:dyDescent="0.25">
      <c r="A95" s="10" t="s">
        <v>38</v>
      </c>
      <c r="B95" s="11">
        <v>457.89</v>
      </c>
      <c r="C95" s="11"/>
      <c r="D95" s="14"/>
      <c r="E95" s="11">
        <v>913</v>
      </c>
      <c r="F95" s="14"/>
      <c r="G95" s="14"/>
    </row>
    <row r="96" spans="1:7" ht="26.4" x14ac:dyDescent="0.25">
      <c r="A96" s="9" t="s">
        <v>55</v>
      </c>
      <c r="B96" s="8">
        <f>B97</f>
        <v>620.86</v>
      </c>
      <c r="C96" s="8"/>
      <c r="D96" s="14"/>
      <c r="E96" s="8">
        <f>E97</f>
        <v>1249.8499999999999</v>
      </c>
      <c r="F96" s="14"/>
      <c r="G96" s="14"/>
    </row>
    <row r="97" spans="1:7" ht="13.2" x14ac:dyDescent="0.25">
      <c r="A97" s="10" t="s">
        <v>38</v>
      </c>
      <c r="B97" s="11">
        <v>620.86</v>
      </c>
      <c r="C97" s="11"/>
      <c r="D97" s="14"/>
      <c r="E97" s="11">
        <v>1249.8499999999999</v>
      </c>
      <c r="F97" s="14"/>
      <c r="G97" s="14"/>
    </row>
    <row r="98" spans="1:7" ht="13.2" x14ac:dyDescent="0.25">
      <c r="A98" s="7" t="s">
        <v>56</v>
      </c>
      <c r="B98" s="8">
        <f>B99+B104+B111+B115+B120+B124</f>
        <v>37406.46</v>
      </c>
      <c r="C98" s="8"/>
      <c r="D98" s="8"/>
      <c r="E98" s="8">
        <f>E99+E104+E111+E115+E120+E124</f>
        <v>37871.800000000003</v>
      </c>
      <c r="F98" s="8"/>
      <c r="G98" s="8"/>
    </row>
    <row r="99" spans="1:7" ht="26.4" x14ac:dyDescent="0.25">
      <c r="A99" s="9" t="s">
        <v>57</v>
      </c>
      <c r="B99" s="8">
        <f>B100+B101+B102+B103</f>
        <v>5654.55</v>
      </c>
      <c r="C99" s="8"/>
      <c r="D99" s="13"/>
      <c r="E99" s="8">
        <f>E100+E101+E102+E103</f>
        <v>7157.4000000000005</v>
      </c>
      <c r="F99" s="13"/>
      <c r="G99" s="13"/>
    </row>
    <row r="100" spans="1:7" ht="13.2" x14ac:dyDescent="0.25">
      <c r="A100" s="10" t="s">
        <v>22</v>
      </c>
      <c r="B100" s="11">
        <v>0</v>
      </c>
      <c r="C100" s="11"/>
      <c r="D100" s="14"/>
      <c r="E100" s="11">
        <v>28.1</v>
      </c>
      <c r="F100" s="14"/>
      <c r="G100" s="14"/>
    </row>
    <row r="101" spans="1:7" ht="13.2" x14ac:dyDescent="0.25">
      <c r="A101" s="10" t="s">
        <v>38</v>
      </c>
      <c r="B101" s="11">
        <v>5654.55</v>
      </c>
      <c r="C101" s="11"/>
      <c r="D101" s="14"/>
      <c r="E101" s="11">
        <v>6895.76</v>
      </c>
      <c r="F101" s="14"/>
      <c r="G101" s="14"/>
    </row>
    <row r="102" spans="1:7" ht="13.2" x14ac:dyDescent="0.25">
      <c r="A102" s="10" t="s">
        <v>9</v>
      </c>
      <c r="B102" s="11">
        <v>0</v>
      </c>
      <c r="C102" s="11"/>
      <c r="D102" s="14"/>
      <c r="E102" s="11">
        <v>0</v>
      </c>
      <c r="F102" s="14"/>
      <c r="G102" s="14"/>
    </row>
    <row r="103" spans="1:7" ht="13.2" x14ac:dyDescent="0.25">
      <c r="A103" s="10" t="s">
        <v>14</v>
      </c>
      <c r="B103" s="11">
        <v>0</v>
      </c>
      <c r="C103" s="11"/>
      <c r="D103" s="14"/>
      <c r="E103" s="11">
        <v>233.54</v>
      </c>
      <c r="F103" s="14"/>
      <c r="G103" s="14"/>
    </row>
    <row r="104" spans="1:7" ht="13.2" x14ac:dyDescent="0.25">
      <c r="A104" s="9" t="s">
        <v>58</v>
      </c>
      <c r="B104" s="8">
        <f>B107+B108+B109+B106+B105+B110</f>
        <v>3499.7699999999995</v>
      </c>
      <c r="C104" s="8"/>
      <c r="D104" s="13"/>
      <c r="E104" s="8">
        <f>E107+E108+E109+E106+E105+E110</f>
        <v>6391.61</v>
      </c>
      <c r="F104" s="13"/>
      <c r="G104" s="13"/>
    </row>
    <row r="105" spans="1:7" ht="13.2" x14ac:dyDescent="0.25">
      <c r="A105" s="10" t="s">
        <v>37</v>
      </c>
      <c r="B105" s="11">
        <v>398.53</v>
      </c>
      <c r="C105" s="11"/>
      <c r="D105" s="13"/>
      <c r="E105" s="11">
        <v>0</v>
      </c>
      <c r="F105" s="13"/>
      <c r="G105" s="13"/>
    </row>
    <row r="106" spans="1:7" ht="13.2" x14ac:dyDescent="0.25">
      <c r="A106" s="10" t="s">
        <v>22</v>
      </c>
      <c r="B106" s="11">
        <v>0</v>
      </c>
      <c r="C106" s="11"/>
      <c r="D106" s="13"/>
      <c r="E106" s="11">
        <v>0</v>
      </c>
      <c r="F106" s="13"/>
      <c r="G106" s="13"/>
    </row>
    <row r="107" spans="1:7" ht="26.4" x14ac:dyDescent="0.25">
      <c r="A107" s="10" t="s">
        <v>26</v>
      </c>
      <c r="B107" s="11">
        <v>1067.75</v>
      </c>
      <c r="C107" s="11"/>
      <c r="D107" s="14"/>
      <c r="E107" s="11">
        <v>1482.7</v>
      </c>
      <c r="F107" s="14"/>
      <c r="G107" s="14"/>
    </row>
    <row r="108" spans="1:7" ht="13.2" x14ac:dyDescent="0.25">
      <c r="A108" s="10" t="s">
        <v>38</v>
      </c>
      <c r="B108" s="11">
        <v>2033.49</v>
      </c>
      <c r="C108" s="11"/>
      <c r="D108" s="14"/>
      <c r="E108" s="11">
        <v>2310.9499999999998</v>
      </c>
      <c r="F108" s="14"/>
      <c r="G108" s="14"/>
    </row>
    <row r="109" spans="1:7" ht="13.2" x14ac:dyDescent="0.25">
      <c r="A109" s="10" t="s">
        <v>9</v>
      </c>
      <c r="B109" s="11">
        <v>0</v>
      </c>
      <c r="C109" s="11"/>
      <c r="D109" s="14"/>
      <c r="E109" s="11">
        <f>1904.57+95.25</f>
        <v>1999.82</v>
      </c>
      <c r="F109" s="14"/>
      <c r="G109" s="14"/>
    </row>
    <row r="110" spans="1:7" ht="13.2" x14ac:dyDescent="0.25">
      <c r="A110" s="10" t="s">
        <v>14</v>
      </c>
      <c r="B110" s="11">
        <v>0</v>
      </c>
      <c r="C110" s="11"/>
      <c r="D110" s="14"/>
      <c r="E110" s="11">
        <v>598.14</v>
      </c>
      <c r="F110" s="14"/>
      <c r="G110" s="14"/>
    </row>
    <row r="111" spans="1:7" ht="18" customHeight="1" x14ac:dyDescent="0.2">
      <c r="A111" s="16" t="s">
        <v>59</v>
      </c>
      <c r="B111" s="8">
        <f>B113+B112+B114</f>
        <v>26329.62</v>
      </c>
      <c r="C111" s="8"/>
      <c r="D111" s="14"/>
      <c r="E111" s="8">
        <f>E113+E112+E114</f>
        <v>21479.9</v>
      </c>
      <c r="F111" s="14"/>
      <c r="G111" s="14"/>
    </row>
    <row r="112" spans="1:7" ht="15" customHeight="1" x14ac:dyDescent="0.25">
      <c r="A112" s="10" t="s">
        <v>22</v>
      </c>
      <c r="B112" s="11">
        <v>0</v>
      </c>
      <c r="C112" s="11"/>
      <c r="D112" s="14"/>
      <c r="E112" s="11">
        <v>0</v>
      </c>
      <c r="F112" s="14"/>
      <c r="G112" s="14"/>
    </row>
    <row r="113" spans="1:7" ht="13.2" x14ac:dyDescent="0.25">
      <c r="A113" s="10" t="s">
        <v>38</v>
      </c>
      <c r="B113" s="11">
        <v>26329.62</v>
      </c>
      <c r="C113" s="11"/>
      <c r="D113" s="14"/>
      <c r="E113" s="11">
        <v>21479.9</v>
      </c>
      <c r="F113" s="14"/>
      <c r="G113" s="14"/>
    </row>
    <row r="114" spans="1:7" ht="13.2" x14ac:dyDescent="0.25">
      <c r="A114" s="10" t="s">
        <v>9</v>
      </c>
      <c r="B114" s="11">
        <v>0</v>
      </c>
      <c r="C114" s="11"/>
      <c r="D114" s="14"/>
      <c r="E114" s="11">
        <v>0</v>
      </c>
      <c r="F114" s="14"/>
      <c r="G114" s="14"/>
    </row>
    <row r="115" spans="1:7" ht="26.4" x14ac:dyDescent="0.25">
      <c r="A115" s="9" t="s">
        <v>60</v>
      </c>
      <c r="B115" s="8">
        <f>B118+B119+B117+B116</f>
        <v>1494.27</v>
      </c>
      <c r="C115" s="8"/>
      <c r="D115" s="13"/>
      <c r="E115" s="8">
        <f>E118+E119+E117+E116</f>
        <v>2169.59</v>
      </c>
      <c r="F115" s="13"/>
      <c r="G115" s="13"/>
    </row>
    <row r="116" spans="1:7" ht="13.2" x14ac:dyDescent="0.25">
      <c r="A116" s="10" t="s">
        <v>37</v>
      </c>
      <c r="B116" s="11">
        <v>0</v>
      </c>
      <c r="C116" s="8"/>
      <c r="D116" s="13"/>
      <c r="E116" s="11">
        <v>14.59</v>
      </c>
      <c r="F116" s="13"/>
      <c r="G116" s="13"/>
    </row>
    <row r="117" spans="1:7" ht="13.2" x14ac:dyDescent="0.25">
      <c r="A117" s="10" t="s">
        <v>22</v>
      </c>
      <c r="B117" s="11">
        <v>0</v>
      </c>
      <c r="C117" s="11"/>
      <c r="D117" s="13"/>
      <c r="E117" s="11">
        <v>0</v>
      </c>
      <c r="F117" s="13"/>
      <c r="G117" s="13"/>
    </row>
    <row r="118" spans="1:7" ht="13.2" x14ac:dyDescent="0.25">
      <c r="A118" s="10" t="s">
        <v>38</v>
      </c>
      <c r="B118" s="11">
        <v>1494.27</v>
      </c>
      <c r="C118" s="11"/>
      <c r="D118" s="13"/>
      <c r="E118" s="11">
        <v>2155</v>
      </c>
      <c r="F118" s="13"/>
      <c r="G118" s="13"/>
    </row>
    <row r="119" spans="1:7" ht="13.2" hidden="1" x14ac:dyDescent="0.25">
      <c r="A119" s="10" t="s">
        <v>14</v>
      </c>
      <c r="B119" s="11"/>
      <c r="C119" s="11"/>
      <c r="D119" s="14"/>
      <c r="E119" s="11"/>
      <c r="F119" s="14"/>
      <c r="G119" s="14"/>
    </row>
    <row r="120" spans="1:7" ht="13.2" x14ac:dyDescent="0.25">
      <c r="A120" s="9" t="s">
        <v>61</v>
      </c>
      <c r="B120" s="8">
        <f>B122+B123+B121</f>
        <v>340.25</v>
      </c>
      <c r="C120" s="8"/>
      <c r="D120" s="14"/>
      <c r="E120" s="8">
        <f>E122+E123+E121</f>
        <v>622.86</v>
      </c>
      <c r="F120" s="14"/>
      <c r="G120" s="14"/>
    </row>
    <row r="121" spans="1:7" ht="13.2" x14ac:dyDescent="0.25">
      <c r="A121" s="10" t="s">
        <v>22</v>
      </c>
      <c r="B121" s="11">
        <v>0</v>
      </c>
      <c r="C121" s="11"/>
      <c r="D121" s="14"/>
      <c r="E121" s="11">
        <v>0</v>
      </c>
      <c r="F121" s="14"/>
      <c r="G121" s="14"/>
    </row>
    <row r="122" spans="1:7" ht="13.2" x14ac:dyDescent="0.25">
      <c r="A122" s="10" t="s">
        <v>38</v>
      </c>
      <c r="B122" s="11">
        <v>340.25</v>
      </c>
      <c r="C122" s="11"/>
      <c r="D122" s="14"/>
      <c r="E122" s="11">
        <v>49.66</v>
      </c>
      <c r="F122" s="14"/>
      <c r="G122" s="14"/>
    </row>
    <row r="123" spans="1:7" ht="13.2" x14ac:dyDescent="0.25">
      <c r="A123" s="10" t="s">
        <v>14</v>
      </c>
      <c r="B123" s="11">
        <v>0</v>
      </c>
      <c r="C123" s="11"/>
      <c r="D123" s="14"/>
      <c r="E123" s="11">
        <v>573.20000000000005</v>
      </c>
      <c r="F123" s="14"/>
      <c r="G123" s="14"/>
    </row>
    <row r="124" spans="1:7" ht="26.4" x14ac:dyDescent="0.25">
      <c r="A124" s="9" t="s">
        <v>62</v>
      </c>
      <c r="B124" s="8">
        <f>B125</f>
        <v>88</v>
      </c>
      <c r="C124" s="8"/>
      <c r="D124" s="14"/>
      <c r="E124" s="8">
        <f>E125</f>
        <v>50.44</v>
      </c>
      <c r="F124" s="14"/>
      <c r="G124" s="14"/>
    </row>
    <row r="125" spans="1:7" ht="13.2" x14ac:dyDescent="0.25">
      <c r="A125" s="10" t="s">
        <v>38</v>
      </c>
      <c r="B125" s="11">
        <v>88</v>
      </c>
      <c r="C125" s="11"/>
      <c r="D125" s="14"/>
      <c r="E125" s="11">
        <v>50.44</v>
      </c>
      <c r="F125" s="14"/>
      <c r="G125" s="14"/>
    </row>
    <row r="126" spans="1:7" ht="13.2" x14ac:dyDescent="0.25">
      <c r="A126" s="7" t="s">
        <v>63</v>
      </c>
      <c r="B126" s="8">
        <f>B127+B131+B136+B140+B143+B147+B151+B157+B160</f>
        <v>26689.230000000003</v>
      </c>
      <c r="C126" s="8"/>
      <c r="D126" s="8"/>
      <c r="E126" s="8">
        <f>E127+E131+E136+E140+E143+E147+E151+E157+E160</f>
        <v>26921.280000000002</v>
      </c>
      <c r="F126" s="8"/>
      <c r="G126" s="8"/>
    </row>
    <row r="127" spans="1:7" ht="17.25" customHeight="1" x14ac:dyDescent="0.2">
      <c r="A127" s="16" t="s">
        <v>64</v>
      </c>
      <c r="B127" s="8">
        <f>B129+B130+B128</f>
        <v>5313.68</v>
      </c>
      <c r="C127" s="8"/>
      <c r="D127" s="13"/>
      <c r="E127" s="8">
        <f>E129+E130+E128</f>
        <v>3553.09</v>
      </c>
      <c r="F127" s="13"/>
      <c r="G127" s="13"/>
    </row>
    <row r="128" spans="1:7" ht="13.2" x14ac:dyDescent="0.25">
      <c r="A128" s="10" t="s">
        <v>22</v>
      </c>
      <c r="B128" s="11">
        <v>0</v>
      </c>
      <c r="C128" s="11"/>
      <c r="D128" s="13"/>
      <c r="E128" s="11">
        <v>0</v>
      </c>
      <c r="F128" s="13"/>
      <c r="G128" s="13"/>
    </row>
    <row r="129" spans="1:7" ht="13.2" x14ac:dyDescent="0.25">
      <c r="A129" s="10" t="s">
        <v>38</v>
      </c>
      <c r="B129" s="11">
        <v>1332</v>
      </c>
      <c r="C129" s="11"/>
      <c r="D129" s="13"/>
      <c r="E129" s="11">
        <v>1044.43</v>
      </c>
      <c r="F129" s="13"/>
      <c r="G129" s="13"/>
    </row>
    <row r="130" spans="1:7" ht="13.2" x14ac:dyDescent="0.25">
      <c r="A130" s="10" t="s">
        <v>14</v>
      </c>
      <c r="B130" s="11">
        <v>3981.68</v>
      </c>
      <c r="C130" s="11"/>
      <c r="D130" s="14"/>
      <c r="E130" s="11">
        <v>2508.66</v>
      </c>
      <c r="F130" s="14"/>
      <c r="G130" s="14"/>
    </row>
    <row r="131" spans="1:7" ht="26.4" x14ac:dyDescent="0.25">
      <c r="A131" s="9" t="s">
        <v>65</v>
      </c>
      <c r="B131" s="8">
        <f>B133+B134+B135+B132</f>
        <v>7596.09</v>
      </c>
      <c r="C131" s="8"/>
      <c r="D131" s="13"/>
      <c r="E131" s="8">
        <f>E133+E134+E135+E132</f>
        <v>5142.05</v>
      </c>
      <c r="F131" s="13"/>
      <c r="G131" s="13"/>
    </row>
    <row r="132" spans="1:7" ht="13.2" x14ac:dyDescent="0.25">
      <c r="A132" s="10" t="s">
        <v>22</v>
      </c>
      <c r="B132" s="11">
        <v>0</v>
      </c>
      <c r="C132" s="11"/>
      <c r="D132" s="13"/>
      <c r="E132" s="11">
        <v>0</v>
      </c>
      <c r="F132" s="13"/>
      <c r="G132" s="13"/>
    </row>
    <row r="133" spans="1:7" ht="13.2" hidden="1" x14ac:dyDescent="0.25">
      <c r="A133" s="10" t="s">
        <v>37</v>
      </c>
      <c r="B133" s="11"/>
      <c r="C133" s="11"/>
      <c r="D133" s="13"/>
      <c r="E133" s="11"/>
      <c r="F133" s="13"/>
      <c r="G133" s="13"/>
    </row>
    <row r="134" spans="1:7" ht="13.2" x14ac:dyDescent="0.25">
      <c r="A134" s="10" t="s">
        <v>38</v>
      </c>
      <c r="B134" s="11">
        <v>7596.09</v>
      </c>
      <c r="C134" s="11"/>
      <c r="D134" s="13"/>
      <c r="E134" s="11">
        <v>5142.05</v>
      </c>
      <c r="F134" s="13"/>
      <c r="G134" s="13"/>
    </row>
    <row r="135" spans="1:7" ht="26.4" hidden="1" x14ac:dyDescent="0.25">
      <c r="A135" s="10" t="s">
        <v>27</v>
      </c>
      <c r="B135" s="11"/>
      <c r="C135" s="11"/>
      <c r="D135" s="14"/>
      <c r="E135" s="11"/>
      <c r="F135" s="14"/>
      <c r="G135" s="14"/>
    </row>
    <row r="136" spans="1:7" ht="13.2" x14ac:dyDescent="0.25">
      <c r="A136" s="9" t="s">
        <v>66</v>
      </c>
      <c r="B136" s="8">
        <f>B138+B137+B139</f>
        <v>462.54</v>
      </c>
      <c r="C136" s="8"/>
      <c r="D136" s="14"/>
      <c r="E136" s="8">
        <f>E138+E137+E139</f>
        <v>1194.79</v>
      </c>
      <c r="F136" s="14"/>
      <c r="G136" s="14"/>
    </row>
    <row r="137" spans="1:7" ht="13.2" x14ac:dyDescent="0.25">
      <c r="A137" s="10" t="s">
        <v>22</v>
      </c>
      <c r="B137" s="11">
        <v>0</v>
      </c>
      <c r="C137" s="11"/>
      <c r="D137" s="14"/>
      <c r="E137" s="11">
        <v>0</v>
      </c>
      <c r="F137" s="14"/>
      <c r="G137" s="14"/>
    </row>
    <row r="138" spans="1:7" ht="13.2" x14ac:dyDescent="0.25">
      <c r="A138" s="10" t="s">
        <v>38</v>
      </c>
      <c r="B138" s="11">
        <v>462.54</v>
      </c>
      <c r="C138" s="11"/>
      <c r="D138" s="14"/>
      <c r="E138" s="11">
        <v>547.76</v>
      </c>
      <c r="F138" s="14"/>
      <c r="G138" s="14"/>
    </row>
    <row r="139" spans="1:7" ht="13.2" x14ac:dyDescent="0.25">
      <c r="A139" s="10" t="s">
        <v>9</v>
      </c>
      <c r="B139" s="11">
        <v>0</v>
      </c>
      <c r="C139" s="11"/>
      <c r="D139" s="14"/>
      <c r="E139" s="11">
        <v>647.03</v>
      </c>
      <c r="F139" s="14"/>
      <c r="G139" s="14"/>
    </row>
    <row r="140" spans="1:7" ht="13.2" x14ac:dyDescent="0.25">
      <c r="A140" s="9" t="s">
        <v>67</v>
      </c>
      <c r="B140" s="8">
        <f>B142+B141</f>
        <v>6988.1</v>
      </c>
      <c r="C140" s="8"/>
      <c r="D140" s="14"/>
      <c r="E140" s="8">
        <f>E142+E141</f>
        <v>6661.55</v>
      </c>
      <c r="F140" s="14"/>
      <c r="G140" s="14"/>
    </row>
    <row r="141" spans="1:7" ht="13.2" x14ac:dyDescent="0.25">
      <c r="A141" s="10" t="s">
        <v>22</v>
      </c>
      <c r="B141" s="11">
        <v>0</v>
      </c>
      <c r="C141" s="11"/>
      <c r="D141" s="14"/>
      <c r="E141" s="11">
        <v>0</v>
      </c>
      <c r="F141" s="14"/>
      <c r="G141" s="14"/>
    </row>
    <row r="142" spans="1:7" ht="13.2" x14ac:dyDescent="0.25">
      <c r="A142" s="10" t="s">
        <v>38</v>
      </c>
      <c r="B142" s="11">
        <v>6988.1</v>
      </c>
      <c r="C142" s="11"/>
      <c r="D142" s="14"/>
      <c r="E142" s="11">
        <v>6661.55</v>
      </c>
      <c r="F142" s="14"/>
      <c r="G142" s="14"/>
    </row>
    <row r="143" spans="1:7" ht="13.2" x14ac:dyDescent="0.25">
      <c r="A143" s="9" t="s">
        <v>68</v>
      </c>
      <c r="B143" s="8">
        <f>B145+B144+B146</f>
        <v>1893.3</v>
      </c>
      <c r="C143" s="8"/>
      <c r="D143" s="14"/>
      <c r="E143" s="8">
        <f>E145+E144+E146</f>
        <v>2191.4500000000003</v>
      </c>
      <c r="F143" s="14"/>
      <c r="G143" s="14"/>
    </row>
    <row r="144" spans="1:7" ht="13.2" x14ac:dyDescent="0.25">
      <c r="A144" s="10" t="s">
        <v>22</v>
      </c>
      <c r="B144" s="11">
        <v>0</v>
      </c>
      <c r="C144" s="11"/>
      <c r="D144" s="14"/>
      <c r="E144" s="11">
        <v>432</v>
      </c>
      <c r="F144" s="14"/>
      <c r="G144" s="14"/>
    </row>
    <row r="145" spans="1:7" ht="13.2" x14ac:dyDescent="0.25">
      <c r="A145" s="10" t="s">
        <v>38</v>
      </c>
      <c r="B145" s="11">
        <v>1893.3</v>
      </c>
      <c r="C145" s="11"/>
      <c r="D145" s="14"/>
      <c r="E145" s="11">
        <v>1699.55</v>
      </c>
      <c r="F145" s="14"/>
      <c r="G145" s="14"/>
    </row>
    <row r="146" spans="1:7" ht="13.2" x14ac:dyDescent="0.25">
      <c r="A146" s="10" t="s">
        <v>9</v>
      </c>
      <c r="B146" s="11">
        <v>0</v>
      </c>
      <c r="C146" s="11"/>
      <c r="D146" s="14"/>
      <c r="E146" s="11">
        <v>59.9</v>
      </c>
      <c r="F146" s="14"/>
      <c r="G146" s="14"/>
    </row>
    <row r="147" spans="1:7" ht="18" customHeight="1" x14ac:dyDescent="0.2">
      <c r="A147" s="16" t="s">
        <v>69</v>
      </c>
      <c r="B147" s="8">
        <f>B149+B150+B148</f>
        <v>622.14</v>
      </c>
      <c r="C147" s="8"/>
      <c r="D147" s="13"/>
      <c r="E147" s="8">
        <f>E149+E150+E148</f>
        <v>0</v>
      </c>
      <c r="F147" s="13"/>
      <c r="G147" s="13"/>
    </row>
    <row r="148" spans="1:7" ht="13.2" x14ac:dyDescent="0.25">
      <c r="A148" s="10" t="s">
        <v>22</v>
      </c>
      <c r="B148" s="11">
        <v>0</v>
      </c>
      <c r="C148" s="11"/>
      <c r="D148" s="13"/>
      <c r="E148" s="11">
        <v>0</v>
      </c>
      <c r="F148" s="13"/>
      <c r="G148" s="13"/>
    </row>
    <row r="149" spans="1:7" ht="13.2" x14ac:dyDescent="0.25">
      <c r="A149" s="10" t="s">
        <v>38</v>
      </c>
      <c r="B149" s="11">
        <v>0</v>
      </c>
      <c r="C149" s="11"/>
      <c r="D149" s="13"/>
      <c r="E149" s="11">
        <v>0</v>
      </c>
      <c r="F149" s="13"/>
      <c r="G149" s="13"/>
    </row>
    <row r="150" spans="1:7" ht="13.2" x14ac:dyDescent="0.25">
      <c r="A150" s="10" t="s">
        <v>14</v>
      </c>
      <c r="B150" s="11">
        <v>622.14</v>
      </c>
      <c r="C150" s="11"/>
      <c r="D150" s="14"/>
      <c r="E150" s="11">
        <v>0</v>
      </c>
      <c r="F150" s="14"/>
      <c r="G150" s="14"/>
    </row>
    <row r="151" spans="1:7" ht="13.2" x14ac:dyDescent="0.25">
      <c r="A151" s="9" t="s">
        <v>70</v>
      </c>
      <c r="B151" s="8">
        <f>B154+B156+B153+B155+B152</f>
        <v>1100.1099999999999</v>
      </c>
      <c r="C151" s="8"/>
      <c r="D151" s="13"/>
      <c r="E151" s="8">
        <f>E154+E156+E153+E155+E152</f>
        <v>3291.51</v>
      </c>
      <c r="F151" s="13"/>
      <c r="G151" s="13"/>
    </row>
    <row r="152" spans="1:7" ht="13.2" x14ac:dyDescent="0.25">
      <c r="A152" s="10" t="s">
        <v>37</v>
      </c>
      <c r="B152" s="11">
        <v>0</v>
      </c>
      <c r="C152" s="8"/>
      <c r="D152" s="13"/>
      <c r="E152" s="11">
        <v>1128.1400000000001</v>
      </c>
      <c r="F152" s="13"/>
      <c r="G152" s="13"/>
    </row>
    <row r="153" spans="1:7" ht="13.2" x14ac:dyDescent="0.25">
      <c r="A153" s="10" t="s">
        <v>22</v>
      </c>
      <c r="B153" s="11">
        <v>0</v>
      </c>
      <c r="C153" s="11"/>
      <c r="D153" s="13"/>
      <c r="E153" s="11">
        <v>0</v>
      </c>
      <c r="F153" s="13"/>
      <c r="G153" s="13"/>
    </row>
    <row r="154" spans="1:7" ht="13.2" x14ac:dyDescent="0.25">
      <c r="A154" s="10" t="s">
        <v>38</v>
      </c>
      <c r="B154" s="11">
        <v>1100.1099999999999</v>
      </c>
      <c r="C154" s="11"/>
      <c r="D154" s="13"/>
      <c r="E154" s="11">
        <v>1713.01</v>
      </c>
      <c r="F154" s="13"/>
      <c r="G154" s="13"/>
    </row>
    <row r="155" spans="1:7" ht="13.2" x14ac:dyDescent="0.25">
      <c r="A155" s="10" t="s">
        <v>9</v>
      </c>
      <c r="B155" s="11">
        <v>0</v>
      </c>
      <c r="C155" s="11"/>
      <c r="D155" s="13"/>
      <c r="E155" s="11">
        <v>0</v>
      </c>
      <c r="F155" s="13"/>
      <c r="G155" s="13"/>
    </row>
    <row r="156" spans="1:7" ht="13.2" x14ac:dyDescent="0.25">
      <c r="A156" s="10" t="s">
        <v>14</v>
      </c>
      <c r="B156" s="11">
        <v>0</v>
      </c>
      <c r="C156" s="11"/>
      <c r="D156" s="14"/>
      <c r="E156" s="11">
        <v>450.36</v>
      </c>
      <c r="F156" s="14"/>
      <c r="G156" s="14"/>
    </row>
    <row r="157" spans="1:7" ht="13.2" x14ac:dyDescent="0.25">
      <c r="A157" s="9" t="s">
        <v>71</v>
      </c>
      <c r="B157" s="8">
        <f>B159+B158</f>
        <v>1599.06</v>
      </c>
      <c r="C157" s="8"/>
      <c r="D157" s="14"/>
      <c r="E157" s="8">
        <f>E159+E158</f>
        <v>2092.15</v>
      </c>
      <c r="F157" s="14"/>
      <c r="G157" s="14"/>
    </row>
    <row r="158" spans="1:7" ht="13.2" x14ac:dyDescent="0.25">
      <c r="A158" s="10" t="s">
        <v>22</v>
      </c>
      <c r="B158" s="11">
        <v>0</v>
      </c>
      <c r="C158" s="11"/>
      <c r="D158" s="14"/>
      <c r="E158" s="11">
        <v>0</v>
      </c>
      <c r="F158" s="14"/>
      <c r="G158" s="14"/>
    </row>
    <row r="159" spans="1:7" ht="13.2" x14ac:dyDescent="0.25">
      <c r="A159" s="10" t="s">
        <v>38</v>
      </c>
      <c r="B159" s="11">
        <v>1599.06</v>
      </c>
      <c r="C159" s="11"/>
      <c r="D159" s="14"/>
      <c r="E159" s="11">
        <v>2092.15</v>
      </c>
      <c r="F159" s="14"/>
      <c r="G159" s="14"/>
    </row>
    <row r="160" spans="1:7" ht="13.2" x14ac:dyDescent="0.25">
      <c r="A160" s="9" t="s">
        <v>72</v>
      </c>
      <c r="B160" s="8">
        <f>B163+B164+B165+B162+B161</f>
        <v>1114.21</v>
      </c>
      <c r="C160" s="8"/>
      <c r="D160" s="13"/>
      <c r="E160" s="8">
        <f>E163+E164+E165+E162+E161</f>
        <v>2794.69</v>
      </c>
      <c r="F160" s="13"/>
      <c r="G160" s="13"/>
    </row>
    <row r="161" spans="1:7" ht="13.2" x14ac:dyDescent="0.25">
      <c r="A161" s="10" t="s">
        <v>37</v>
      </c>
      <c r="B161" s="11">
        <v>84.94</v>
      </c>
      <c r="C161" s="11"/>
      <c r="D161" s="13"/>
      <c r="E161" s="11">
        <v>18.59</v>
      </c>
      <c r="F161" s="13"/>
      <c r="G161" s="13"/>
    </row>
    <row r="162" spans="1:7" ht="13.2" x14ac:dyDescent="0.25">
      <c r="A162" s="10" t="s">
        <v>22</v>
      </c>
      <c r="B162" s="11">
        <v>0</v>
      </c>
      <c r="C162" s="11"/>
      <c r="D162" s="13"/>
      <c r="E162" s="11">
        <v>0</v>
      </c>
      <c r="F162" s="13"/>
      <c r="G162" s="13"/>
    </row>
    <row r="163" spans="1:7" ht="13.2" x14ac:dyDescent="0.25">
      <c r="A163" s="10" t="s">
        <v>38</v>
      </c>
      <c r="B163" s="11">
        <v>1029.27</v>
      </c>
      <c r="C163" s="11"/>
      <c r="D163" s="13"/>
      <c r="E163" s="11">
        <v>1591.95</v>
      </c>
      <c r="F163" s="13"/>
      <c r="G163" s="13"/>
    </row>
    <row r="164" spans="1:7" ht="13.2" x14ac:dyDescent="0.25">
      <c r="A164" s="10" t="s">
        <v>9</v>
      </c>
      <c r="B164" s="11">
        <v>0</v>
      </c>
      <c r="C164" s="11"/>
      <c r="D164" s="14"/>
      <c r="E164" s="11">
        <v>1180</v>
      </c>
      <c r="F164" s="14"/>
      <c r="G164" s="14"/>
    </row>
    <row r="165" spans="1:7" ht="13.2" x14ac:dyDescent="0.25">
      <c r="A165" s="10" t="s">
        <v>14</v>
      </c>
      <c r="B165" s="11">
        <v>0</v>
      </c>
      <c r="C165" s="11"/>
      <c r="D165" s="14"/>
      <c r="E165" s="11">
        <v>4.1500000000000004</v>
      </c>
      <c r="F165" s="14"/>
      <c r="G165" s="14"/>
    </row>
    <row r="166" spans="1:7" ht="26.4" x14ac:dyDescent="0.25">
      <c r="A166" s="7" t="s">
        <v>73</v>
      </c>
      <c r="B166" s="8">
        <f>B167</f>
        <v>156.57</v>
      </c>
      <c r="C166" s="8"/>
      <c r="D166" s="8"/>
      <c r="E166" s="8">
        <f>E167</f>
        <v>474.62</v>
      </c>
      <c r="F166" s="8"/>
      <c r="G166" s="8"/>
    </row>
    <row r="167" spans="1:7" ht="26.4" x14ac:dyDescent="0.25">
      <c r="A167" s="9" t="s">
        <v>74</v>
      </c>
      <c r="B167" s="8">
        <f>B168+B169</f>
        <v>156.57</v>
      </c>
      <c r="C167" s="8"/>
      <c r="D167" s="13"/>
      <c r="E167" s="8">
        <f>E168+E169</f>
        <v>474.62</v>
      </c>
      <c r="F167" s="13"/>
      <c r="G167" s="13"/>
    </row>
    <row r="168" spans="1:7" ht="13.2" x14ac:dyDescent="0.25">
      <c r="A168" s="10" t="s">
        <v>22</v>
      </c>
      <c r="B168" s="11">
        <v>156.57</v>
      </c>
      <c r="C168" s="11"/>
      <c r="D168" s="14"/>
      <c r="E168" s="11">
        <v>74.62</v>
      </c>
      <c r="F168" s="14"/>
      <c r="G168" s="14"/>
    </row>
    <row r="169" spans="1:7" ht="13.2" x14ac:dyDescent="0.25">
      <c r="A169" s="10" t="s">
        <v>14</v>
      </c>
      <c r="B169" s="11">
        <v>0</v>
      </c>
      <c r="C169" s="11"/>
      <c r="D169" s="14"/>
      <c r="E169" s="11">
        <v>400</v>
      </c>
      <c r="F169" s="14"/>
      <c r="G169" s="14"/>
    </row>
    <row r="170" spans="1:7" ht="26.4" x14ac:dyDescent="0.25">
      <c r="A170" s="7" t="s">
        <v>75</v>
      </c>
      <c r="B170" s="8">
        <f>B171+B174+B180+B182+B186+B188</f>
        <v>6327.51</v>
      </c>
      <c r="C170" s="8"/>
      <c r="D170" s="8"/>
      <c r="E170" s="8">
        <f>E171+E174+E180+E182+E186+E188</f>
        <v>9964.4</v>
      </c>
      <c r="F170" s="8"/>
      <c r="G170" s="8"/>
    </row>
    <row r="171" spans="1:7" ht="13.2" x14ac:dyDescent="0.25">
      <c r="A171" s="9" t="s">
        <v>76</v>
      </c>
      <c r="B171" s="8">
        <f>B173+B172</f>
        <v>560.09</v>
      </c>
      <c r="C171" s="8"/>
      <c r="D171" s="8"/>
      <c r="E171" s="8">
        <f>E173+E172</f>
        <v>280.05</v>
      </c>
      <c r="F171" s="8"/>
      <c r="G171" s="8"/>
    </row>
    <row r="172" spans="1:7" ht="13.2" x14ac:dyDescent="0.25">
      <c r="A172" s="10" t="s">
        <v>22</v>
      </c>
      <c r="B172" s="11">
        <v>0</v>
      </c>
      <c r="C172" s="11"/>
      <c r="D172" s="8"/>
      <c r="E172" s="11">
        <v>0</v>
      </c>
      <c r="F172" s="8"/>
      <c r="G172" s="8"/>
    </row>
    <row r="173" spans="1:7" ht="13.2" x14ac:dyDescent="0.25">
      <c r="A173" s="10" t="s">
        <v>38</v>
      </c>
      <c r="B173" s="11">
        <v>560.09</v>
      </c>
      <c r="C173" s="11"/>
      <c r="D173" s="8"/>
      <c r="E173" s="11">
        <v>280.05</v>
      </c>
      <c r="F173" s="8"/>
      <c r="G173" s="8"/>
    </row>
    <row r="174" spans="1:7" ht="13.2" x14ac:dyDescent="0.25">
      <c r="A174" s="9" t="s">
        <v>77</v>
      </c>
      <c r="B174" s="8">
        <f>B177+B178+B176+B175+B179</f>
        <v>1082.69</v>
      </c>
      <c r="C174" s="8"/>
      <c r="D174" s="13"/>
      <c r="E174" s="8">
        <f>E177+E178+E176+E175+E179</f>
        <v>1222.0500000000002</v>
      </c>
      <c r="F174" s="13"/>
      <c r="G174" s="13"/>
    </row>
    <row r="175" spans="1:7" ht="13.2" x14ac:dyDescent="0.25">
      <c r="A175" s="10" t="s">
        <v>37</v>
      </c>
      <c r="B175" s="11">
        <v>124.55</v>
      </c>
      <c r="C175" s="11"/>
      <c r="D175" s="13"/>
      <c r="E175" s="11">
        <v>53.68</v>
      </c>
      <c r="F175" s="13"/>
      <c r="G175" s="13"/>
    </row>
    <row r="176" spans="1:7" ht="13.2" x14ac:dyDescent="0.25">
      <c r="A176" s="10" t="s">
        <v>22</v>
      </c>
      <c r="B176" s="11">
        <v>0</v>
      </c>
      <c r="C176" s="11"/>
      <c r="D176" s="13"/>
      <c r="E176" s="11">
        <v>26.91</v>
      </c>
      <c r="F176" s="13"/>
      <c r="G176" s="13"/>
    </row>
    <row r="177" spans="1:7" ht="13.2" x14ac:dyDescent="0.25">
      <c r="A177" s="10" t="s">
        <v>38</v>
      </c>
      <c r="B177" s="11">
        <v>958.14</v>
      </c>
      <c r="C177" s="11"/>
      <c r="D177" s="13"/>
      <c r="E177" s="11">
        <v>308.68</v>
      </c>
      <c r="F177" s="13"/>
      <c r="G177" s="13"/>
    </row>
    <row r="178" spans="1:7" ht="13.2" x14ac:dyDescent="0.25">
      <c r="A178" s="10" t="s">
        <v>9</v>
      </c>
      <c r="B178" s="11">
        <v>0</v>
      </c>
      <c r="C178" s="11"/>
      <c r="D178" s="14"/>
      <c r="E178" s="11">
        <v>823.31</v>
      </c>
      <c r="F178" s="14"/>
      <c r="G178" s="14"/>
    </row>
    <row r="179" spans="1:7" ht="13.2" x14ac:dyDescent="0.25">
      <c r="A179" s="10" t="s">
        <v>14</v>
      </c>
      <c r="B179" s="11">
        <v>0</v>
      </c>
      <c r="C179" s="11"/>
      <c r="D179" s="14"/>
      <c r="E179" s="11">
        <v>9.4700000000000006</v>
      </c>
      <c r="F179" s="14"/>
      <c r="G179" s="14"/>
    </row>
    <row r="180" spans="1:7" ht="13.2" x14ac:dyDescent="0.25">
      <c r="A180" s="9" t="s">
        <v>78</v>
      </c>
      <c r="B180" s="8">
        <f>B181</f>
        <v>46.45</v>
      </c>
      <c r="C180" s="8"/>
      <c r="D180" s="14"/>
      <c r="E180" s="8">
        <f>E181</f>
        <v>48.27</v>
      </c>
      <c r="F180" s="14"/>
      <c r="G180" s="14"/>
    </row>
    <row r="181" spans="1:7" ht="13.2" x14ac:dyDescent="0.25">
      <c r="A181" s="10" t="s">
        <v>38</v>
      </c>
      <c r="B181" s="11">
        <v>46.45</v>
      </c>
      <c r="C181" s="11"/>
      <c r="D181" s="14"/>
      <c r="E181" s="11">
        <v>48.27</v>
      </c>
      <c r="F181" s="14"/>
      <c r="G181" s="14"/>
    </row>
    <row r="182" spans="1:7" ht="13.2" x14ac:dyDescent="0.25">
      <c r="A182" s="9" t="s">
        <v>79</v>
      </c>
      <c r="B182" s="8">
        <f>B184+B185+B183</f>
        <v>1597.3200000000002</v>
      </c>
      <c r="C182" s="8"/>
      <c r="D182" s="13"/>
      <c r="E182" s="8">
        <f>E184+E185+E183</f>
        <v>1636.3</v>
      </c>
      <c r="F182" s="13"/>
      <c r="G182" s="13"/>
    </row>
    <row r="183" spans="1:7" ht="13.2" x14ac:dyDescent="0.25">
      <c r="A183" s="10" t="s">
        <v>22</v>
      </c>
      <c r="B183" s="11">
        <v>0</v>
      </c>
      <c r="C183" s="11"/>
      <c r="D183" s="13"/>
      <c r="E183" s="11">
        <v>0</v>
      </c>
      <c r="F183" s="13"/>
      <c r="G183" s="13"/>
    </row>
    <row r="184" spans="1:7" ht="13.2" x14ac:dyDescent="0.25">
      <c r="A184" s="10" t="s">
        <v>38</v>
      </c>
      <c r="B184" s="11">
        <v>127.41</v>
      </c>
      <c r="C184" s="11"/>
      <c r="D184" s="13"/>
      <c r="E184" s="11">
        <v>127.44</v>
      </c>
      <c r="F184" s="13"/>
      <c r="G184" s="13"/>
    </row>
    <row r="185" spans="1:7" ht="13.2" x14ac:dyDescent="0.25">
      <c r="A185" s="10" t="s">
        <v>14</v>
      </c>
      <c r="B185" s="11">
        <v>1469.91</v>
      </c>
      <c r="C185" s="11"/>
      <c r="D185" s="14"/>
      <c r="E185" s="11">
        <v>1508.86</v>
      </c>
      <c r="F185" s="14"/>
      <c r="G185" s="14"/>
    </row>
    <row r="186" spans="1:7" ht="13.2" x14ac:dyDescent="0.25">
      <c r="A186" s="9" t="s">
        <v>80</v>
      </c>
      <c r="B186" s="8">
        <f>B187</f>
        <v>0</v>
      </c>
      <c r="C186" s="8"/>
      <c r="D186" s="13"/>
      <c r="E186" s="8">
        <f>E187</f>
        <v>0</v>
      </c>
      <c r="F186" s="13"/>
      <c r="G186" s="13"/>
    </row>
    <row r="187" spans="1:7" ht="13.2" x14ac:dyDescent="0.25">
      <c r="A187" s="10" t="s">
        <v>14</v>
      </c>
      <c r="B187" s="11">
        <v>0</v>
      </c>
      <c r="C187" s="11"/>
      <c r="D187" s="14"/>
      <c r="E187" s="11">
        <v>0</v>
      </c>
      <c r="F187" s="14"/>
      <c r="G187" s="14"/>
    </row>
    <row r="188" spans="1:7" ht="26.4" x14ac:dyDescent="0.25">
      <c r="A188" s="9" t="s">
        <v>81</v>
      </c>
      <c r="B188" s="8">
        <f>B189+B190+B191+B192+B193</f>
        <v>3040.96</v>
      </c>
      <c r="C188" s="8"/>
      <c r="D188" s="13"/>
      <c r="E188" s="8">
        <f>E189+E190+E191+E192+E193</f>
        <v>6777.73</v>
      </c>
      <c r="F188" s="13"/>
      <c r="G188" s="13"/>
    </row>
    <row r="189" spans="1:7" ht="13.2" x14ac:dyDescent="0.25">
      <c r="A189" s="10" t="s">
        <v>22</v>
      </c>
      <c r="B189" s="11">
        <v>1904.63</v>
      </c>
      <c r="C189" s="11"/>
      <c r="D189" s="14"/>
      <c r="E189" s="11">
        <v>5288.44</v>
      </c>
      <c r="F189" s="14"/>
      <c r="G189" s="14"/>
    </row>
    <row r="190" spans="1:7" ht="26.4" x14ac:dyDescent="0.25">
      <c r="A190" s="10" t="s">
        <v>26</v>
      </c>
      <c r="B190" s="11">
        <v>862.7</v>
      </c>
      <c r="C190" s="11"/>
      <c r="D190" s="14"/>
      <c r="E190" s="11">
        <v>1000</v>
      </c>
      <c r="F190" s="14"/>
      <c r="G190" s="14"/>
    </row>
    <row r="191" spans="1:7" ht="13.2" x14ac:dyDescent="0.25">
      <c r="A191" s="10" t="s">
        <v>38</v>
      </c>
      <c r="B191" s="11">
        <v>273.63</v>
      </c>
      <c r="C191" s="11"/>
      <c r="D191" s="14"/>
      <c r="E191" s="11">
        <v>489.29</v>
      </c>
      <c r="F191" s="14"/>
      <c r="G191" s="14"/>
    </row>
    <row r="192" spans="1:7" ht="13.2" x14ac:dyDescent="0.25">
      <c r="A192" s="10" t="s">
        <v>14</v>
      </c>
      <c r="B192" s="11">
        <v>0</v>
      </c>
      <c r="C192" s="11"/>
      <c r="D192" s="14"/>
      <c r="E192" s="11">
        <v>0</v>
      </c>
      <c r="F192" s="14"/>
      <c r="G192" s="14"/>
    </row>
    <row r="193" spans="1:7" ht="13.2" x14ac:dyDescent="0.25">
      <c r="A193" s="10" t="s">
        <v>33</v>
      </c>
      <c r="B193" s="11">
        <v>0</v>
      </c>
      <c r="C193" s="11"/>
      <c r="D193" s="14"/>
      <c r="E193" s="11">
        <v>0</v>
      </c>
      <c r="F193" s="14"/>
      <c r="G193" s="14"/>
    </row>
    <row r="194" spans="1:7" s="36" customFormat="1" ht="13.2" x14ac:dyDescent="0.3">
      <c r="A194" s="35" t="s">
        <v>123</v>
      </c>
      <c r="B194" s="34">
        <f>B195</f>
        <v>416.94</v>
      </c>
      <c r="C194" s="34">
        <v>1150</v>
      </c>
      <c r="D194" s="34">
        <v>1150</v>
      </c>
      <c r="E194" s="34">
        <f>E195</f>
        <v>396.2</v>
      </c>
      <c r="F194" s="34">
        <f>E194/B194*100</f>
        <v>95.025663164963774</v>
      </c>
      <c r="G194" s="34">
        <f>E194/C194*100</f>
        <v>34.452173913043474</v>
      </c>
    </row>
    <row r="195" spans="1:7" ht="13.2" x14ac:dyDescent="0.25">
      <c r="A195" s="7" t="s">
        <v>82</v>
      </c>
      <c r="B195" s="8">
        <f>B196+B198+B202</f>
        <v>416.94</v>
      </c>
      <c r="C195" s="8"/>
      <c r="D195" s="8"/>
      <c r="E195" s="8">
        <f>E196+E198+E202</f>
        <v>396.2</v>
      </c>
      <c r="F195" s="8"/>
      <c r="G195" s="8"/>
    </row>
    <row r="196" spans="1:7" ht="26.4" x14ac:dyDescent="0.25">
      <c r="A196" s="9" t="s">
        <v>83</v>
      </c>
      <c r="B196" s="8">
        <f>B197</f>
        <v>357.78</v>
      </c>
      <c r="C196" s="8"/>
      <c r="D196" s="8"/>
      <c r="E196" s="8">
        <f>E197</f>
        <v>394.76</v>
      </c>
      <c r="F196" s="8"/>
      <c r="G196" s="8"/>
    </row>
    <row r="197" spans="1:7" ht="13.2" x14ac:dyDescent="0.25">
      <c r="A197" s="10" t="s">
        <v>38</v>
      </c>
      <c r="B197" s="11">
        <v>357.78</v>
      </c>
      <c r="C197" s="11"/>
      <c r="D197" s="8"/>
      <c r="E197" s="11">
        <v>394.76</v>
      </c>
      <c r="F197" s="8"/>
      <c r="G197" s="8"/>
    </row>
    <row r="198" spans="1:7" ht="26.4" x14ac:dyDescent="0.2">
      <c r="A198" s="16" t="s">
        <v>84</v>
      </c>
      <c r="B198" s="8">
        <f>B200+B201+B199</f>
        <v>53.55</v>
      </c>
      <c r="C198" s="8"/>
      <c r="D198" s="13"/>
      <c r="E198" s="8">
        <f>E200+E201+E199</f>
        <v>0</v>
      </c>
      <c r="F198" s="13"/>
      <c r="G198" s="13"/>
    </row>
    <row r="199" spans="1:7" ht="13.2" x14ac:dyDescent="0.25">
      <c r="A199" s="10" t="s">
        <v>22</v>
      </c>
      <c r="B199" s="11">
        <v>0</v>
      </c>
      <c r="C199" s="11"/>
      <c r="D199" s="13"/>
      <c r="E199" s="11">
        <v>0</v>
      </c>
      <c r="F199" s="13"/>
      <c r="G199" s="13"/>
    </row>
    <row r="200" spans="1:7" ht="13.2" x14ac:dyDescent="0.25">
      <c r="A200" s="10" t="s">
        <v>38</v>
      </c>
      <c r="B200" s="11">
        <v>53.55</v>
      </c>
      <c r="C200" s="11"/>
      <c r="D200" s="13"/>
      <c r="E200" s="11">
        <v>0</v>
      </c>
      <c r="F200" s="13"/>
      <c r="G200" s="13"/>
    </row>
    <row r="201" spans="1:7" ht="13.2" hidden="1" x14ac:dyDescent="0.25">
      <c r="A201" s="10" t="s">
        <v>14</v>
      </c>
      <c r="B201" s="11"/>
      <c r="C201" s="11"/>
      <c r="D201" s="14"/>
      <c r="E201" s="11"/>
      <c r="F201" s="14"/>
      <c r="G201" s="14"/>
    </row>
    <row r="202" spans="1:7" ht="13.2" x14ac:dyDescent="0.25">
      <c r="A202" s="9" t="s">
        <v>85</v>
      </c>
      <c r="B202" s="8">
        <f>B203+B204</f>
        <v>5.61</v>
      </c>
      <c r="C202" s="8"/>
      <c r="D202" s="13"/>
      <c r="E202" s="8">
        <f>E203+E204</f>
        <v>1.44</v>
      </c>
      <c r="F202" s="13"/>
      <c r="G202" s="13"/>
    </row>
    <row r="203" spans="1:7" ht="13.2" x14ac:dyDescent="0.25">
      <c r="A203" s="10" t="s">
        <v>14</v>
      </c>
      <c r="B203" s="11">
        <v>5.61</v>
      </c>
      <c r="C203" s="11"/>
      <c r="D203" s="14"/>
      <c r="E203" s="11">
        <v>0</v>
      </c>
      <c r="F203" s="14"/>
      <c r="G203" s="14"/>
    </row>
    <row r="204" spans="1:7" ht="13.2" x14ac:dyDescent="0.25">
      <c r="A204" s="10" t="s">
        <v>38</v>
      </c>
      <c r="B204" s="11">
        <v>0</v>
      </c>
      <c r="C204" s="11"/>
      <c r="D204" s="14"/>
      <c r="E204" s="11">
        <v>1.44</v>
      </c>
      <c r="F204" s="14"/>
      <c r="G204" s="14"/>
    </row>
    <row r="205" spans="1:7" s="36" customFormat="1" ht="39.6" x14ac:dyDescent="0.3">
      <c r="A205" s="35" t="s">
        <v>128</v>
      </c>
      <c r="B205" s="34">
        <f>B206</f>
        <v>276.86</v>
      </c>
      <c r="C205" s="34">
        <v>830</v>
      </c>
      <c r="D205" s="34">
        <v>830</v>
      </c>
      <c r="E205" s="34">
        <f>E206</f>
        <v>336.49</v>
      </c>
      <c r="F205" s="34">
        <f>E205/B205*100</f>
        <v>121.53796142454669</v>
      </c>
      <c r="G205" s="34">
        <f>E205/C205*100</f>
        <v>40.540963855421687</v>
      </c>
    </row>
    <row r="206" spans="1:7" ht="26.4" x14ac:dyDescent="0.25">
      <c r="A206" s="7" t="s">
        <v>86</v>
      </c>
      <c r="B206" s="8">
        <f>B207</f>
        <v>276.86</v>
      </c>
      <c r="C206" s="8"/>
      <c r="D206" s="8"/>
      <c r="E206" s="8">
        <f>E207</f>
        <v>336.49</v>
      </c>
      <c r="F206" s="14"/>
      <c r="G206" s="14"/>
    </row>
    <row r="207" spans="1:7" ht="26.4" x14ac:dyDescent="0.25">
      <c r="A207" s="9" t="s">
        <v>87</v>
      </c>
      <c r="B207" s="8">
        <f>B208</f>
        <v>276.86</v>
      </c>
      <c r="C207" s="8"/>
      <c r="D207" s="14"/>
      <c r="E207" s="8">
        <f>E208</f>
        <v>336.49</v>
      </c>
      <c r="F207" s="14"/>
      <c r="G207" s="14"/>
    </row>
    <row r="208" spans="1:7" ht="13.2" x14ac:dyDescent="0.25">
      <c r="A208" s="10" t="s">
        <v>37</v>
      </c>
      <c r="B208" s="11">
        <v>276.86</v>
      </c>
      <c r="C208" s="11"/>
      <c r="D208" s="14"/>
      <c r="E208" s="11">
        <v>336.49</v>
      </c>
      <c r="F208" s="14"/>
      <c r="G208" s="14"/>
    </row>
    <row r="209" spans="1:7" ht="13.2" x14ac:dyDescent="0.2">
      <c r="A209" s="35" t="s">
        <v>129</v>
      </c>
      <c r="B209" s="34">
        <f>B210</f>
        <v>0</v>
      </c>
      <c r="C209" s="34">
        <v>0</v>
      </c>
      <c r="D209" s="34">
        <v>0</v>
      </c>
      <c r="E209" s="34">
        <f>E210</f>
        <v>908.18000000000006</v>
      </c>
      <c r="F209" s="34"/>
      <c r="G209" s="34"/>
    </row>
    <row r="210" spans="1:7" ht="13.2" x14ac:dyDescent="0.25">
      <c r="A210" s="7" t="s">
        <v>130</v>
      </c>
      <c r="B210" s="8">
        <f>B211</f>
        <v>0</v>
      </c>
      <c r="C210" s="8"/>
      <c r="D210" s="13"/>
      <c r="E210" s="8">
        <f>E211</f>
        <v>908.18000000000006</v>
      </c>
      <c r="F210" s="13"/>
      <c r="G210" s="13"/>
    </row>
    <row r="211" spans="1:7" ht="13.2" x14ac:dyDescent="0.25">
      <c r="A211" s="9" t="s">
        <v>131</v>
      </c>
      <c r="B211" s="11">
        <f>B212+B213</f>
        <v>0</v>
      </c>
      <c r="C211" s="11"/>
      <c r="D211" s="14"/>
      <c r="E211" s="11">
        <f>E212+E213</f>
        <v>908.18000000000006</v>
      </c>
      <c r="F211" s="14"/>
      <c r="G211" s="14"/>
    </row>
    <row r="212" spans="1:7" ht="13.2" x14ac:dyDescent="0.25">
      <c r="A212" s="10" t="s">
        <v>22</v>
      </c>
      <c r="B212" s="11">
        <v>0</v>
      </c>
      <c r="C212" s="11"/>
      <c r="D212" s="14"/>
      <c r="E212" s="11">
        <v>0.98</v>
      </c>
      <c r="F212" s="14"/>
      <c r="G212" s="14"/>
    </row>
    <row r="213" spans="1:7" ht="13.2" x14ac:dyDescent="0.25">
      <c r="A213" s="10" t="s">
        <v>14</v>
      </c>
      <c r="B213" s="11"/>
      <c r="C213" s="11"/>
      <c r="D213" s="14"/>
      <c r="E213" s="11">
        <v>907.2</v>
      </c>
      <c r="F213" s="14"/>
      <c r="G213" s="14"/>
    </row>
    <row r="214" spans="1:7" s="40" customFormat="1" ht="26.4" x14ac:dyDescent="0.3">
      <c r="A214" s="38" t="s">
        <v>127</v>
      </c>
      <c r="B214" s="39">
        <f>B215</f>
        <v>9058.7899999999991</v>
      </c>
      <c r="C214" s="39">
        <f>C215</f>
        <v>8500</v>
      </c>
      <c r="D214" s="39">
        <f>D215</f>
        <v>8500</v>
      </c>
      <c r="E214" s="39">
        <f>E215</f>
        <v>4892.8999999999996</v>
      </c>
      <c r="F214" s="39">
        <f>E214/B214*100</f>
        <v>54.012732384788698</v>
      </c>
      <c r="G214" s="39">
        <f>E214/C214*100</f>
        <v>57.563529411764705</v>
      </c>
    </row>
    <row r="215" spans="1:7" s="36" customFormat="1" ht="26.4" x14ac:dyDescent="0.3">
      <c r="A215" s="35" t="s">
        <v>124</v>
      </c>
      <c r="B215" s="34">
        <f>B216+B237</f>
        <v>9058.7899999999991</v>
      </c>
      <c r="C215" s="34">
        <v>8500</v>
      </c>
      <c r="D215" s="34">
        <v>8500</v>
      </c>
      <c r="E215" s="34">
        <f>E216+E237</f>
        <v>4892.8999999999996</v>
      </c>
      <c r="F215" s="34">
        <f>E215/B215*100</f>
        <v>54.012732384788698</v>
      </c>
      <c r="G215" s="34">
        <f>E215/C215*100</f>
        <v>57.563529411764705</v>
      </c>
    </row>
    <row r="216" spans="1:7" ht="13.2" x14ac:dyDescent="0.25">
      <c r="A216" s="7" t="s">
        <v>88</v>
      </c>
      <c r="B216" s="8">
        <f>B217+B224+B229+B232+B227</f>
        <v>8615.73</v>
      </c>
      <c r="C216" s="8"/>
      <c r="D216" s="8"/>
      <c r="E216" s="8">
        <f>E217+E224+E229+E232+E227</f>
        <v>4696.74</v>
      </c>
      <c r="F216" s="8"/>
      <c r="G216" s="8"/>
    </row>
    <row r="217" spans="1:7" ht="13.2" x14ac:dyDescent="0.25">
      <c r="A217" s="9" t="s">
        <v>89</v>
      </c>
      <c r="B217" s="8">
        <f>B219+B220+B222+B223+B218+B221</f>
        <v>6030.2000000000007</v>
      </c>
      <c r="C217" s="8"/>
      <c r="D217" s="13"/>
      <c r="E217" s="8">
        <f>E219+E220+E222+E223+E218+E221</f>
        <v>3875</v>
      </c>
      <c r="F217" s="13"/>
      <c r="G217" s="13"/>
    </row>
    <row r="218" spans="1:7" ht="13.2" x14ac:dyDescent="0.25">
      <c r="A218" s="10" t="s">
        <v>37</v>
      </c>
      <c r="B218" s="11">
        <v>741.59</v>
      </c>
      <c r="C218" s="11"/>
      <c r="D218" s="13"/>
      <c r="E218" s="11">
        <v>185</v>
      </c>
      <c r="F218" s="13"/>
      <c r="G218" s="13"/>
    </row>
    <row r="219" spans="1:7" ht="13.2" x14ac:dyDescent="0.25">
      <c r="A219" s="10" t="s">
        <v>22</v>
      </c>
      <c r="B219" s="11">
        <v>3350.59</v>
      </c>
      <c r="C219" s="11"/>
      <c r="D219" s="14"/>
      <c r="E219" s="11">
        <v>1717.51</v>
      </c>
      <c r="F219" s="14"/>
      <c r="G219" s="14"/>
    </row>
    <row r="220" spans="1:7" ht="13.2" hidden="1" x14ac:dyDescent="0.25">
      <c r="A220" s="10" t="s">
        <v>38</v>
      </c>
      <c r="B220" s="11"/>
      <c r="C220" s="11"/>
      <c r="D220" s="14"/>
      <c r="E220" s="11"/>
      <c r="F220" s="14"/>
      <c r="G220" s="14"/>
    </row>
    <row r="221" spans="1:7" ht="13.2" x14ac:dyDescent="0.25">
      <c r="A221" s="10" t="s">
        <v>38</v>
      </c>
      <c r="B221" s="11">
        <v>0</v>
      </c>
      <c r="C221" s="11"/>
      <c r="D221" s="14"/>
      <c r="E221" s="11">
        <v>1239.75</v>
      </c>
      <c r="F221" s="14"/>
      <c r="G221" s="14"/>
    </row>
    <row r="222" spans="1:7" ht="13.2" x14ac:dyDescent="0.25">
      <c r="A222" s="10" t="s">
        <v>9</v>
      </c>
      <c r="B222" s="11">
        <v>293.19</v>
      </c>
      <c r="C222" s="11"/>
      <c r="D222" s="14"/>
      <c r="E222" s="11">
        <v>0</v>
      </c>
      <c r="F222" s="14"/>
      <c r="G222" s="14"/>
    </row>
    <row r="223" spans="1:7" ht="13.2" x14ac:dyDescent="0.25">
      <c r="A223" s="10" t="s">
        <v>14</v>
      </c>
      <c r="B223" s="11">
        <v>1644.83</v>
      </c>
      <c r="C223" s="11"/>
      <c r="D223" s="14"/>
      <c r="E223" s="11">
        <v>732.74</v>
      </c>
      <c r="F223" s="14"/>
      <c r="G223" s="14"/>
    </row>
    <row r="224" spans="1:7" ht="13.2" x14ac:dyDescent="0.25">
      <c r="A224" s="9" t="s">
        <v>90</v>
      </c>
      <c r="B224" s="8">
        <f>B225+B226</f>
        <v>1380.5</v>
      </c>
      <c r="C224" s="8"/>
      <c r="D224" s="13"/>
      <c r="E224" s="8">
        <f>E225+E226</f>
        <v>0</v>
      </c>
      <c r="F224" s="13"/>
      <c r="G224" s="13"/>
    </row>
    <row r="225" spans="1:7" ht="13.2" x14ac:dyDescent="0.25">
      <c r="A225" s="10" t="s">
        <v>22</v>
      </c>
      <c r="B225" s="11">
        <v>716.89</v>
      </c>
      <c r="C225" s="11"/>
      <c r="D225" s="14"/>
      <c r="E225" s="11">
        <v>0</v>
      </c>
      <c r="F225" s="14"/>
      <c r="G225" s="14"/>
    </row>
    <row r="226" spans="1:7" ht="13.2" x14ac:dyDescent="0.25">
      <c r="A226" s="10" t="s">
        <v>38</v>
      </c>
      <c r="B226" s="11">
        <v>663.61</v>
      </c>
      <c r="C226" s="11"/>
      <c r="D226" s="14"/>
      <c r="E226" s="11">
        <v>0</v>
      </c>
      <c r="F226" s="14"/>
      <c r="G226" s="14"/>
    </row>
    <row r="227" spans="1:7" ht="13.2" x14ac:dyDescent="0.25">
      <c r="A227" s="9" t="s">
        <v>91</v>
      </c>
      <c r="B227" s="8">
        <f>B228</f>
        <v>147.46</v>
      </c>
      <c r="C227" s="8"/>
      <c r="D227" s="14"/>
      <c r="E227" s="8">
        <f>E228</f>
        <v>305.83</v>
      </c>
      <c r="F227" s="14"/>
      <c r="G227" s="14"/>
    </row>
    <row r="228" spans="1:7" ht="13.2" x14ac:dyDescent="0.25">
      <c r="A228" s="10" t="s">
        <v>22</v>
      </c>
      <c r="B228" s="11">
        <v>147.46</v>
      </c>
      <c r="C228" s="11"/>
      <c r="D228" s="14"/>
      <c r="E228" s="11">
        <v>305.83</v>
      </c>
      <c r="F228" s="14"/>
      <c r="G228" s="14"/>
    </row>
    <row r="229" spans="1:7" ht="13.2" x14ac:dyDescent="0.25">
      <c r="A229" s="9" t="s">
        <v>92</v>
      </c>
      <c r="B229" s="8">
        <f>B230+B231</f>
        <v>0</v>
      </c>
      <c r="C229" s="8"/>
      <c r="D229" s="14"/>
      <c r="E229" s="8">
        <f>E230+E231</f>
        <v>133.66999999999999</v>
      </c>
      <c r="F229" s="14"/>
      <c r="G229" s="14"/>
    </row>
    <row r="230" spans="1:7" ht="13.2" x14ac:dyDescent="0.25">
      <c r="A230" s="10" t="s">
        <v>22</v>
      </c>
      <c r="B230" s="11">
        <v>0</v>
      </c>
      <c r="C230" s="11"/>
      <c r="D230" s="14"/>
      <c r="E230" s="11">
        <v>0</v>
      </c>
      <c r="F230" s="14"/>
      <c r="G230" s="14"/>
    </row>
    <row r="231" spans="1:7" ht="13.2" x14ac:dyDescent="0.25">
      <c r="A231" s="10" t="s">
        <v>33</v>
      </c>
      <c r="B231" s="11">
        <v>0</v>
      </c>
      <c r="C231" s="11"/>
      <c r="D231" s="14"/>
      <c r="E231" s="11">
        <v>133.66999999999999</v>
      </c>
      <c r="F231" s="14"/>
      <c r="G231" s="14"/>
    </row>
    <row r="232" spans="1:7" ht="26.4" x14ac:dyDescent="0.25">
      <c r="A232" s="9" t="s">
        <v>93</v>
      </c>
      <c r="B232" s="8">
        <f>B234+B235+B233+B236</f>
        <v>1057.57</v>
      </c>
      <c r="C232" s="8"/>
      <c r="D232" s="13"/>
      <c r="E232" s="8">
        <f>E234+E235+E233</f>
        <v>382.24</v>
      </c>
      <c r="F232" s="13"/>
      <c r="G232" s="13"/>
    </row>
    <row r="233" spans="1:7" ht="13.2" x14ac:dyDescent="0.25">
      <c r="A233" s="10" t="s">
        <v>37</v>
      </c>
      <c r="B233" s="11">
        <v>0</v>
      </c>
      <c r="C233" s="11"/>
      <c r="D233" s="13"/>
      <c r="E233" s="11">
        <v>0</v>
      </c>
      <c r="F233" s="13"/>
      <c r="G233" s="13"/>
    </row>
    <row r="234" spans="1:7" ht="13.2" x14ac:dyDescent="0.25">
      <c r="A234" s="10" t="s">
        <v>22</v>
      </c>
      <c r="B234" s="11">
        <v>0</v>
      </c>
      <c r="C234" s="11"/>
      <c r="D234" s="13"/>
      <c r="E234" s="11">
        <v>0</v>
      </c>
      <c r="F234" s="13"/>
      <c r="G234" s="13"/>
    </row>
    <row r="235" spans="1:7" ht="13.2" x14ac:dyDescent="0.25">
      <c r="A235" s="10" t="s">
        <v>38</v>
      </c>
      <c r="B235" s="11">
        <v>960.83</v>
      </c>
      <c r="C235" s="11"/>
      <c r="D235" s="14"/>
      <c r="E235" s="11">
        <v>382.24</v>
      </c>
      <c r="F235" s="14"/>
      <c r="G235" s="14"/>
    </row>
    <row r="236" spans="1:7" ht="13.2" x14ac:dyDescent="0.25">
      <c r="A236" s="10" t="s">
        <v>14</v>
      </c>
      <c r="B236" s="11">
        <v>96.74</v>
      </c>
      <c r="C236" s="11"/>
      <c r="D236" s="14"/>
      <c r="E236" s="11">
        <v>0</v>
      </c>
      <c r="F236" s="14"/>
      <c r="G236" s="14"/>
    </row>
    <row r="237" spans="1:7" ht="26.4" x14ac:dyDescent="0.25">
      <c r="A237" s="7" t="s">
        <v>94</v>
      </c>
      <c r="B237" s="8">
        <f>B238</f>
        <v>443.06</v>
      </c>
      <c r="C237" s="8"/>
      <c r="D237" s="8"/>
      <c r="E237" s="8">
        <f>E238</f>
        <v>196.16</v>
      </c>
      <c r="F237" s="8"/>
      <c r="G237" s="8"/>
    </row>
    <row r="238" spans="1:7" ht="13.2" x14ac:dyDescent="0.25">
      <c r="A238" s="9" t="s">
        <v>95</v>
      </c>
      <c r="B238" s="8">
        <f>B239+B240</f>
        <v>443.06</v>
      </c>
      <c r="C238" s="8"/>
      <c r="D238" s="13"/>
      <c r="E238" s="8">
        <f>E239+E240</f>
        <v>196.16</v>
      </c>
      <c r="F238" s="13"/>
      <c r="G238" s="13"/>
    </row>
    <row r="239" spans="1:7" ht="13.2" x14ac:dyDescent="0.25">
      <c r="A239" s="10" t="s">
        <v>14</v>
      </c>
      <c r="B239" s="11">
        <v>0</v>
      </c>
      <c r="C239" s="11"/>
      <c r="D239" s="14"/>
      <c r="E239" s="11">
        <v>0</v>
      </c>
      <c r="F239" s="14"/>
      <c r="G239" s="14"/>
    </row>
    <row r="240" spans="1:7" ht="13.2" x14ac:dyDescent="0.25">
      <c r="A240" s="10" t="s">
        <v>33</v>
      </c>
      <c r="B240" s="11">
        <v>443.06</v>
      </c>
      <c r="C240" s="11"/>
      <c r="D240" s="14"/>
      <c r="E240" s="11">
        <v>196.16</v>
      </c>
      <c r="F240" s="14"/>
      <c r="G240" s="14"/>
    </row>
    <row r="241" spans="1:7" ht="26.4" x14ac:dyDescent="0.25">
      <c r="A241" s="7" t="s">
        <v>96</v>
      </c>
      <c r="B241" s="8">
        <f>B242</f>
        <v>0</v>
      </c>
      <c r="C241" s="8"/>
      <c r="D241" s="8"/>
      <c r="E241" s="8">
        <f>E242</f>
        <v>0</v>
      </c>
      <c r="F241" s="8"/>
      <c r="G241" s="8"/>
    </row>
    <row r="242" spans="1:7" ht="26.4" x14ac:dyDescent="0.25">
      <c r="A242" s="9" t="s">
        <v>97</v>
      </c>
      <c r="B242" s="8">
        <f>B243</f>
        <v>0</v>
      </c>
      <c r="C242" s="8"/>
      <c r="D242" s="13"/>
      <c r="E242" s="8">
        <f>E243</f>
        <v>0</v>
      </c>
      <c r="F242" s="13"/>
      <c r="G242" s="13"/>
    </row>
    <row r="243" spans="1:7" ht="13.2" x14ac:dyDescent="0.25">
      <c r="A243" s="10" t="s">
        <v>38</v>
      </c>
      <c r="B243" s="11">
        <v>0</v>
      </c>
      <c r="C243" s="11"/>
      <c r="D243" s="14"/>
      <c r="E243" s="11">
        <v>0</v>
      </c>
      <c r="F243" s="14"/>
      <c r="G243" s="14"/>
    </row>
    <row r="244" spans="1:7" ht="13.2" x14ac:dyDescent="0.25">
      <c r="A244" s="4" t="s">
        <v>98</v>
      </c>
      <c r="B244" s="15">
        <f>B61+B215</f>
        <v>711057.55999999982</v>
      </c>
      <c r="C244" s="15">
        <f>C61+C214</f>
        <v>1533731</v>
      </c>
      <c r="D244" s="15">
        <f>D61+D214</f>
        <v>1533731</v>
      </c>
      <c r="E244" s="15">
        <f>E214+E61</f>
        <v>799173.80000000016</v>
      </c>
      <c r="F244" s="15">
        <f>E244/B244*100</f>
        <v>112.3922794660956</v>
      </c>
      <c r="G244" s="15">
        <f>E244/C244*100</f>
        <v>52.106516722945564</v>
      </c>
    </row>
    <row r="245" spans="1:7" x14ac:dyDescent="0.2">
      <c r="B245" s="17"/>
      <c r="C245" s="17"/>
      <c r="D245" s="17"/>
      <c r="E245" s="17"/>
    </row>
    <row r="246" spans="1:7" x14ac:dyDescent="0.2">
      <c r="B246" s="17"/>
      <c r="C246" s="17"/>
      <c r="D246" s="17"/>
      <c r="E246" s="17"/>
    </row>
  </sheetData>
  <mergeCells count="2">
    <mergeCell ref="A1:G1"/>
    <mergeCell ref="A3:G3"/>
  </mergeCells>
  <pageMargins left="0.75320512820512819" right="0.32852564102564102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view="pageLayout" topLeftCell="A4" zoomScaleNormal="100" workbookViewId="0">
      <selection activeCell="B27" sqref="B27"/>
    </sheetView>
  </sheetViews>
  <sheetFormatPr defaultRowHeight="14.4" x14ac:dyDescent="0.3"/>
  <cols>
    <col min="1" max="1" width="54.109375" customWidth="1"/>
    <col min="2" max="2" width="15.109375" customWidth="1"/>
    <col min="3" max="3" width="13.6640625" customWidth="1"/>
    <col min="4" max="4" width="12.44140625" customWidth="1"/>
    <col min="5" max="5" width="13.5546875" customWidth="1"/>
    <col min="6" max="6" width="10.109375" customWidth="1"/>
    <col min="7" max="7" width="11" customWidth="1"/>
  </cols>
  <sheetData>
    <row r="1" spans="1:7" ht="15.6" x14ac:dyDescent="0.3">
      <c r="A1" s="163" t="s">
        <v>219</v>
      </c>
      <c r="B1" s="163"/>
      <c r="C1" s="163"/>
      <c r="D1" s="163"/>
      <c r="E1" s="163"/>
      <c r="F1" s="163"/>
      <c r="G1" s="163"/>
    </row>
    <row r="2" spans="1:7" x14ac:dyDescent="0.3">
      <c r="A2" s="101"/>
      <c r="B2" s="101"/>
      <c r="C2" s="101"/>
      <c r="D2" s="101"/>
      <c r="E2" s="101"/>
      <c r="F2" s="101"/>
      <c r="G2" s="101"/>
    </row>
    <row r="3" spans="1:7" ht="48" customHeight="1" x14ac:dyDescent="0.3">
      <c r="A3" s="102" t="s">
        <v>180</v>
      </c>
      <c r="B3" s="103" t="s">
        <v>181</v>
      </c>
      <c r="C3" s="103" t="s">
        <v>182</v>
      </c>
      <c r="D3" s="103" t="s">
        <v>183</v>
      </c>
      <c r="E3" s="103" t="s">
        <v>184</v>
      </c>
      <c r="F3" s="104" t="s">
        <v>185</v>
      </c>
      <c r="G3" s="104" t="s">
        <v>186</v>
      </c>
    </row>
    <row r="4" spans="1:7" x14ac:dyDescent="0.3">
      <c r="A4" s="105">
        <v>1</v>
      </c>
      <c r="B4" s="105">
        <v>2</v>
      </c>
      <c r="C4" s="105">
        <v>3</v>
      </c>
      <c r="D4" s="105">
        <v>4</v>
      </c>
      <c r="E4" s="105">
        <v>5</v>
      </c>
      <c r="F4" s="105" t="s">
        <v>142</v>
      </c>
      <c r="G4" s="105" t="s">
        <v>143</v>
      </c>
    </row>
    <row r="5" spans="1:7" x14ac:dyDescent="0.3">
      <c r="A5" s="106" t="s">
        <v>187</v>
      </c>
      <c r="B5" s="106"/>
      <c r="C5" s="106"/>
      <c r="D5" s="106"/>
      <c r="E5" s="106"/>
      <c r="F5" s="106"/>
      <c r="G5" s="106"/>
    </row>
    <row r="6" spans="1:7" x14ac:dyDescent="0.3">
      <c r="A6" s="107" t="s">
        <v>188</v>
      </c>
      <c r="B6" s="108">
        <f>SUM(B7:B11)</f>
        <v>0</v>
      </c>
      <c r="C6" s="108">
        <f t="shared" ref="C6:E6" si="0">SUM(C7:C11)</f>
        <v>0</v>
      </c>
      <c r="D6" s="108">
        <f t="shared" si="0"/>
        <v>0</v>
      </c>
      <c r="E6" s="108">
        <f t="shared" si="0"/>
        <v>0</v>
      </c>
      <c r="F6" s="109" t="str">
        <f>IFERROR(E6/B6*100,"-")</f>
        <v>-</v>
      </c>
      <c r="G6" s="109" t="str">
        <f>IFERROR(E6/D6*100,"-")</f>
        <v>-</v>
      </c>
    </row>
    <row r="7" spans="1:7" x14ac:dyDescent="0.3">
      <c r="A7" s="110" t="s">
        <v>189</v>
      </c>
      <c r="B7" s="111">
        <v>0</v>
      </c>
      <c r="C7" s="111">
        <v>0</v>
      </c>
      <c r="D7" s="111">
        <v>0</v>
      </c>
      <c r="E7" s="111">
        <v>0</v>
      </c>
      <c r="F7" s="112" t="str">
        <f t="shared" ref="F7:F38" si="1">IFERROR(E7/B7*100,"-")</f>
        <v>-</v>
      </c>
      <c r="G7" s="112" t="str">
        <f t="shared" ref="G7:G38" si="2">IFERROR(E7/D7*100,"-")</f>
        <v>-</v>
      </c>
    </row>
    <row r="8" spans="1:7" x14ac:dyDescent="0.3">
      <c r="A8" s="110" t="s">
        <v>190</v>
      </c>
      <c r="B8" s="111">
        <v>0</v>
      </c>
      <c r="C8" s="111">
        <v>0</v>
      </c>
      <c r="D8" s="111">
        <v>0</v>
      </c>
      <c r="E8" s="111">
        <v>0</v>
      </c>
      <c r="F8" s="112" t="str">
        <f t="shared" si="1"/>
        <v>-</v>
      </c>
      <c r="G8" s="112" t="str">
        <f t="shared" si="2"/>
        <v>-</v>
      </c>
    </row>
    <row r="9" spans="1:7" x14ac:dyDescent="0.3">
      <c r="A9" s="110" t="s">
        <v>191</v>
      </c>
      <c r="B9" s="111">
        <v>0</v>
      </c>
      <c r="C9" s="111">
        <v>0</v>
      </c>
      <c r="D9" s="111">
        <v>0</v>
      </c>
      <c r="E9" s="111">
        <v>0</v>
      </c>
      <c r="F9" s="112" t="str">
        <f t="shared" si="1"/>
        <v>-</v>
      </c>
      <c r="G9" s="112" t="str">
        <f t="shared" si="2"/>
        <v>-</v>
      </c>
    </row>
    <row r="10" spans="1:7" x14ac:dyDescent="0.3">
      <c r="A10" s="110" t="s">
        <v>192</v>
      </c>
      <c r="B10" s="111">
        <v>0</v>
      </c>
      <c r="C10" s="111">
        <v>0</v>
      </c>
      <c r="D10" s="111">
        <v>0</v>
      </c>
      <c r="E10" s="111">
        <v>0</v>
      </c>
      <c r="F10" s="112" t="str">
        <f t="shared" si="1"/>
        <v>-</v>
      </c>
      <c r="G10" s="112" t="str">
        <f t="shared" si="2"/>
        <v>-</v>
      </c>
    </row>
    <row r="11" spans="1:7" x14ac:dyDescent="0.3">
      <c r="A11" s="110" t="s">
        <v>193</v>
      </c>
      <c r="B11" s="111">
        <v>0</v>
      </c>
      <c r="C11" s="111">
        <v>0</v>
      </c>
      <c r="D11" s="111">
        <v>0</v>
      </c>
      <c r="E11" s="111">
        <v>0</v>
      </c>
      <c r="F11" s="112" t="str">
        <f t="shared" si="1"/>
        <v>-</v>
      </c>
      <c r="G11" s="112" t="str">
        <f t="shared" si="2"/>
        <v>-</v>
      </c>
    </row>
    <row r="12" spans="1:7" x14ac:dyDescent="0.3">
      <c r="A12" s="113" t="s">
        <v>194</v>
      </c>
      <c r="B12" s="108">
        <f>SUM(B13:B16)</f>
        <v>0</v>
      </c>
      <c r="C12" s="108">
        <f t="shared" ref="C12:E12" si="3">SUM(C13:C16)</f>
        <v>0</v>
      </c>
      <c r="D12" s="108">
        <f t="shared" si="3"/>
        <v>0</v>
      </c>
      <c r="E12" s="108">
        <f t="shared" si="3"/>
        <v>0</v>
      </c>
      <c r="F12" s="109" t="str">
        <f t="shared" si="1"/>
        <v>-</v>
      </c>
      <c r="G12" s="109" t="str">
        <f t="shared" si="2"/>
        <v>-</v>
      </c>
    </row>
    <row r="13" spans="1:7" x14ac:dyDescent="0.3">
      <c r="A13" s="110" t="s">
        <v>195</v>
      </c>
      <c r="B13" s="111">
        <v>0</v>
      </c>
      <c r="C13" s="111">
        <v>0</v>
      </c>
      <c r="D13" s="111">
        <v>0</v>
      </c>
      <c r="E13" s="111">
        <v>0</v>
      </c>
      <c r="F13" s="112" t="str">
        <f t="shared" si="1"/>
        <v>-</v>
      </c>
      <c r="G13" s="112" t="str">
        <f t="shared" si="2"/>
        <v>-</v>
      </c>
    </row>
    <row r="14" spans="1:7" x14ac:dyDescent="0.3">
      <c r="A14" s="110" t="s">
        <v>196</v>
      </c>
      <c r="B14" s="111">
        <v>0</v>
      </c>
      <c r="C14" s="111">
        <v>0</v>
      </c>
      <c r="D14" s="111">
        <v>0</v>
      </c>
      <c r="E14" s="111">
        <v>0</v>
      </c>
      <c r="F14" s="112" t="str">
        <f t="shared" si="1"/>
        <v>-</v>
      </c>
      <c r="G14" s="112" t="str">
        <f t="shared" si="2"/>
        <v>-</v>
      </c>
    </row>
    <row r="15" spans="1:7" x14ac:dyDescent="0.3">
      <c r="A15" s="110" t="s">
        <v>197</v>
      </c>
      <c r="B15" s="111">
        <v>0</v>
      </c>
      <c r="C15" s="111">
        <v>0</v>
      </c>
      <c r="D15" s="111">
        <v>0</v>
      </c>
      <c r="E15" s="111">
        <v>0</v>
      </c>
      <c r="F15" s="112" t="str">
        <f t="shared" si="1"/>
        <v>-</v>
      </c>
      <c r="G15" s="112" t="str">
        <f t="shared" si="2"/>
        <v>-</v>
      </c>
    </row>
    <row r="16" spans="1:7" x14ac:dyDescent="0.3">
      <c r="A16" s="110" t="s">
        <v>198</v>
      </c>
      <c r="B16" s="111">
        <v>0</v>
      </c>
      <c r="C16" s="111">
        <v>0</v>
      </c>
      <c r="D16" s="111">
        <v>0</v>
      </c>
      <c r="E16" s="111">
        <v>0</v>
      </c>
      <c r="F16" s="112" t="str">
        <f t="shared" si="1"/>
        <v>-</v>
      </c>
      <c r="G16" s="112" t="str">
        <f t="shared" si="2"/>
        <v>-</v>
      </c>
    </row>
    <row r="17" spans="1:7" x14ac:dyDescent="0.3">
      <c r="A17" s="113" t="s">
        <v>199</v>
      </c>
      <c r="B17" s="108">
        <f>SUM(B18:B23)</f>
        <v>0</v>
      </c>
      <c r="C17" s="108">
        <f t="shared" ref="C17:E17" si="4">SUM(C18:C23)</f>
        <v>0</v>
      </c>
      <c r="D17" s="108">
        <f t="shared" si="4"/>
        <v>0</v>
      </c>
      <c r="E17" s="108">
        <f t="shared" si="4"/>
        <v>0</v>
      </c>
      <c r="F17" s="109" t="str">
        <f t="shared" si="1"/>
        <v>-</v>
      </c>
      <c r="G17" s="109" t="str">
        <f t="shared" si="2"/>
        <v>-</v>
      </c>
    </row>
    <row r="18" spans="1:7" x14ac:dyDescent="0.3">
      <c r="A18" s="110" t="s">
        <v>200</v>
      </c>
      <c r="B18" s="111">
        <v>0</v>
      </c>
      <c r="C18" s="111">
        <v>0</v>
      </c>
      <c r="D18" s="111">
        <v>0</v>
      </c>
      <c r="E18" s="111">
        <v>0</v>
      </c>
      <c r="F18" s="112" t="str">
        <f t="shared" si="1"/>
        <v>-</v>
      </c>
      <c r="G18" s="112" t="str">
        <f t="shared" si="2"/>
        <v>-</v>
      </c>
    </row>
    <row r="19" spans="1:7" x14ac:dyDescent="0.3">
      <c r="A19" s="110" t="s">
        <v>201</v>
      </c>
      <c r="B19" s="111">
        <v>0</v>
      </c>
      <c r="C19" s="111">
        <v>0</v>
      </c>
      <c r="D19" s="111">
        <v>0</v>
      </c>
      <c r="E19" s="111">
        <v>0</v>
      </c>
      <c r="F19" s="112" t="str">
        <f t="shared" si="1"/>
        <v>-</v>
      </c>
      <c r="G19" s="112" t="str">
        <f t="shared" si="2"/>
        <v>-</v>
      </c>
    </row>
    <row r="20" spans="1:7" x14ac:dyDescent="0.3">
      <c r="A20" s="110" t="s">
        <v>202</v>
      </c>
      <c r="B20" s="111">
        <v>0</v>
      </c>
      <c r="C20" s="111">
        <v>0</v>
      </c>
      <c r="D20" s="111">
        <v>0</v>
      </c>
      <c r="E20" s="111">
        <v>0</v>
      </c>
      <c r="F20" s="112" t="str">
        <f t="shared" si="1"/>
        <v>-</v>
      </c>
      <c r="G20" s="112" t="str">
        <f t="shared" si="2"/>
        <v>-</v>
      </c>
    </row>
    <row r="21" spans="1:7" x14ac:dyDescent="0.3">
      <c r="A21" s="110" t="s">
        <v>203</v>
      </c>
      <c r="B21" s="111">
        <v>0</v>
      </c>
      <c r="C21" s="111">
        <v>0</v>
      </c>
      <c r="D21" s="111">
        <v>0</v>
      </c>
      <c r="E21" s="111">
        <v>0</v>
      </c>
      <c r="F21" s="112" t="str">
        <f t="shared" si="1"/>
        <v>-</v>
      </c>
      <c r="G21" s="112" t="str">
        <f t="shared" si="2"/>
        <v>-</v>
      </c>
    </row>
    <row r="22" spans="1:7" x14ac:dyDescent="0.3">
      <c r="A22" s="110" t="s">
        <v>204</v>
      </c>
      <c r="B22" s="111">
        <v>0</v>
      </c>
      <c r="C22" s="111">
        <v>0</v>
      </c>
      <c r="D22" s="111">
        <v>0</v>
      </c>
      <c r="E22" s="111">
        <v>0</v>
      </c>
      <c r="F22" s="112" t="str">
        <f t="shared" si="1"/>
        <v>-</v>
      </c>
      <c r="G22" s="112" t="str">
        <f t="shared" si="2"/>
        <v>-</v>
      </c>
    </row>
    <row r="23" spans="1:7" x14ac:dyDescent="0.3">
      <c r="A23" s="110" t="s">
        <v>205</v>
      </c>
      <c r="B23" s="111">
        <v>0</v>
      </c>
      <c r="C23" s="111">
        <v>0</v>
      </c>
      <c r="D23" s="111">
        <v>0</v>
      </c>
      <c r="E23" s="111">
        <v>0</v>
      </c>
      <c r="F23" s="112" t="str">
        <f t="shared" si="1"/>
        <v>-</v>
      </c>
      <c r="G23" s="112" t="str">
        <f t="shared" si="2"/>
        <v>-</v>
      </c>
    </row>
    <row r="24" spans="1:7" x14ac:dyDescent="0.3">
      <c r="A24" s="113" t="s">
        <v>206</v>
      </c>
      <c r="B24" s="108">
        <f>SUM(B25:B31)</f>
        <v>711057.56</v>
      </c>
      <c r="C24" s="108">
        <f t="shared" ref="C24:E24" si="5">SUM(C25:C31)</f>
        <v>1533731</v>
      </c>
      <c r="D24" s="108">
        <f t="shared" si="5"/>
        <v>1533731</v>
      </c>
      <c r="E24" s="108">
        <f t="shared" si="5"/>
        <v>799173.8</v>
      </c>
      <c r="F24" s="109">
        <f t="shared" si="1"/>
        <v>112.39227946609553</v>
      </c>
      <c r="G24" s="109">
        <f t="shared" si="2"/>
        <v>52.10651672294555</v>
      </c>
    </row>
    <row r="25" spans="1:7" x14ac:dyDescent="0.3">
      <c r="A25" s="110" t="s">
        <v>207</v>
      </c>
      <c r="B25" s="114">
        <v>0</v>
      </c>
      <c r="C25" s="114">
        <v>0</v>
      </c>
      <c r="D25" s="114">
        <v>0</v>
      </c>
      <c r="E25" s="114">
        <v>0</v>
      </c>
      <c r="F25" s="112" t="str">
        <f t="shared" si="1"/>
        <v>-</v>
      </c>
      <c r="G25" s="112" t="str">
        <f t="shared" si="2"/>
        <v>-</v>
      </c>
    </row>
    <row r="26" spans="1:7" x14ac:dyDescent="0.3">
      <c r="A26" s="110" t="s">
        <v>208</v>
      </c>
      <c r="B26" s="111">
        <v>711057.56</v>
      </c>
      <c r="C26" s="111">
        <v>1533731</v>
      </c>
      <c r="D26" s="111">
        <v>1533731</v>
      </c>
      <c r="E26" s="111">
        <v>799173.8</v>
      </c>
      <c r="F26" s="112">
        <f t="shared" si="1"/>
        <v>112.39227946609553</v>
      </c>
      <c r="G26" s="112">
        <f t="shared" si="2"/>
        <v>52.10651672294555</v>
      </c>
    </row>
    <row r="27" spans="1:7" x14ac:dyDescent="0.3">
      <c r="A27" s="110" t="s">
        <v>209</v>
      </c>
      <c r="B27" s="111">
        <v>0</v>
      </c>
      <c r="C27" s="111">
        <v>0</v>
      </c>
      <c r="D27" s="111">
        <v>0</v>
      </c>
      <c r="E27" s="111">
        <v>0</v>
      </c>
      <c r="F27" s="112" t="str">
        <f t="shared" si="1"/>
        <v>-</v>
      </c>
      <c r="G27" s="112" t="str">
        <f t="shared" si="2"/>
        <v>-</v>
      </c>
    </row>
    <row r="28" spans="1:7" x14ac:dyDescent="0.3">
      <c r="A28" s="110" t="s">
        <v>210</v>
      </c>
      <c r="B28" s="111">
        <v>0</v>
      </c>
      <c r="C28" s="111">
        <v>0</v>
      </c>
      <c r="D28" s="111">
        <v>0</v>
      </c>
      <c r="E28" s="111">
        <v>0</v>
      </c>
      <c r="F28" s="112" t="str">
        <f t="shared" si="1"/>
        <v>-</v>
      </c>
      <c r="G28" s="112" t="str">
        <f t="shared" si="2"/>
        <v>-</v>
      </c>
    </row>
    <row r="29" spans="1:7" x14ac:dyDescent="0.3">
      <c r="A29" s="110" t="s">
        <v>211</v>
      </c>
      <c r="B29" s="114">
        <v>0</v>
      </c>
      <c r="C29" s="114">
        <v>0</v>
      </c>
      <c r="D29" s="114">
        <v>0</v>
      </c>
      <c r="E29" s="114">
        <v>0</v>
      </c>
      <c r="F29" s="112" t="str">
        <f t="shared" si="1"/>
        <v>-</v>
      </c>
      <c r="G29" s="112" t="str">
        <f t="shared" si="2"/>
        <v>-</v>
      </c>
    </row>
    <row r="30" spans="1:7" x14ac:dyDescent="0.3">
      <c r="A30" s="110" t="s">
        <v>212</v>
      </c>
      <c r="B30" s="111">
        <v>0</v>
      </c>
      <c r="C30" s="111">
        <v>0</v>
      </c>
      <c r="D30" s="111">
        <v>0</v>
      </c>
      <c r="E30" s="111">
        <v>0</v>
      </c>
      <c r="F30" s="112" t="str">
        <f t="shared" si="1"/>
        <v>-</v>
      </c>
      <c r="G30" s="112" t="str">
        <f t="shared" si="2"/>
        <v>-</v>
      </c>
    </row>
    <row r="31" spans="1:7" x14ac:dyDescent="0.3">
      <c r="A31" s="110" t="s">
        <v>213</v>
      </c>
      <c r="B31" s="111">
        <v>0</v>
      </c>
      <c r="C31" s="111">
        <v>0</v>
      </c>
      <c r="D31" s="111">
        <v>0</v>
      </c>
      <c r="E31" s="111">
        <v>0</v>
      </c>
      <c r="F31" s="112" t="str">
        <f t="shared" si="1"/>
        <v>-</v>
      </c>
      <c r="G31" s="112" t="str">
        <f t="shared" si="2"/>
        <v>-</v>
      </c>
    </row>
    <row r="32" spans="1:7" x14ac:dyDescent="0.3">
      <c r="A32" s="113" t="s">
        <v>214</v>
      </c>
      <c r="B32" s="108">
        <f>SUM(B33:B36)</f>
        <v>0</v>
      </c>
      <c r="C32" s="108">
        <f t="shared" ref="C32:E32" si="6">SUM(C33:C36)</f>
        <v>0</v>
      </c>
      <c r="D32" s="108">
        <f t="shared" si="6"/>
        <v>0</v>
      </c>
      <c r="E32" s="108">
        <f t="shared" si="6"/>
        <v>0</v>
      </c>
      <c r="F32" s="109" t="str">
        <f t="shared" si="1"/>
        <v>-</v>
      </c>
      <c r="G32" s="109" t="str">
        <f t="shared" si="2"/>
        <v>-</v>
      </c>
    </row>
    <row r="33" spans="1:7" x14ac:dyDescent="0.3">
      <c r="A33" s="110" t="s">
        <v>215</v>
      </c>
      <c r="B33" s="111">
        <v>0</v>
      </c>
      <c r="C33" s="111">
        <v>0</v>
      </c>
      <c r="D33" s="111">
        <v>0</v>
      </c>
      <c r="E33" s="111">
        <v>0</v>
      </c>
      <c r="F33" s="112" t="str">
        <f t="shared" si="1"/>
        <v>-</v>
      </c>
      <c r="G33" s="112" t="str">
        <f t="shared" si="2"/>
        <v>-</v>
      </c>
    </row>
    <row r="34" spans="1:7" x14ac:dyDescent="0.3">
      <c r="A34" s="110" t="s">
        <v>216</v>
      </c>
      <c r="B34" s="111">
        <v>0</v>
      </c>
      <c r="C34" s="111">
        <v>0</v>
      </c>
      <c r="D34" s="111">
        <v>0</v>
      </c>
      <c r="E34" s="111">
        <v>0</v>
      </c>
      <c r="F34" s="112" t="str">
        <f t="shared" si="1"/>
        <v>-</v>
      </c>
      <c r="G34" s="112" t="str">
        <f t="shared" si="2"/>
        <v>-</v>
      </c>
    </row>
    <row r="35" spans="1:7" ht="27" x14ac:dyDescent="0.3">
      <c r="A35" s="110" t="s">
        <v>217</v>
      </c>
      <c r="B35" s="111">
        <v>0</v>
      </c>
      <c r="C35" s="111">
        <v>0</v>
      </c>
      <c r="D35" s="111">
        <v>0</v>
      </c>
      <c r="E35" s="111">
        <v>0</v>
      </c>
      <c r="F35" s="112" t="str">
        <f t="shared" si="1"/>
        <v>-</v>
      </c>
      <c r="G35" s="112" t="str">
        <f t="shared" si="2"/>
        <v>-</v>
      </c>
    </row>
    <row r="36" spans="1:7" x14ac:dyDescent="0.3">
      <c r="A36" s="110" t="s">
        <v>218</v>
      </c>
      <c r="B36" s="111">
        <v>0</v>
      </c>
      <c r="C36" s="111">
        <v>0</v>
      </c>
      <c r="D36" s="111">
        <v>0</v>
      </c>
      <c r="E36" s="111">
        <v>0</v>
      </c>
      <c r="F36" s="112" t="str">
        <f t="shared" si="1"/>
        <v>-</v>
      </c>
      <c r="G36" s="112" t="str">
        <f t="shared" si="2"/>
        <v>-</v>
      </c>
    </row>
    <row r="37" spans="1:7" x14ac:dyDescent="0.3">
      <c r="A37" s="115"/>
      <c r="B37" s="116"/>
      <c r="C37" s="116"/>
      <c r="D37" s="116"/>
      <c r="E37" s="116"/>
      <c r="F37" s="117"/>
      <c r="G37" s="117"/>
    </row>
    <row r="38" spans="1:7" x14ac:dyDescent="0.3">
      <c r="A38" s="118" t="s">
        <v>98</v>
      </c>
      <c r="B38" s="119">
        <f>B6+B12+B17+B24+B32</f>
        <v>711057.56</v>
      </c>
      <c r="C38" s="119">
        <f t="shared" ref="C38:E38" si="7">C6+C12+C17+C24+C32</f>
        <v>1533731</v>
      </c>
      <c r="D38" s="119">
        <f t="shared" si="7"/>
        <v>1533731</v>
      </c>
      <c r="E38" s="119">
        <f t="shared" si="7"/>
        <v>799173.8</v>
      </c>
      <c r="F38" s="120">
        <f t="shared" si="1"/>
        <v>112.39227946609553</v>
      </c>
      <c r="G38" s="120">
        <f t="shared" si="2"/>
        <v>52.10651672294555</v>
      </c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7" right="0.7" top="0.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view="pageLayout" zoomScaleNormal="100" workbookViewId="0">
      <selection activeCell="E20" sqref="E20"/>
    </sheetView>
  </sheetViews>
  <sheetFormatPr defaultRowHeight="14.4" x14ac:dyDescent="0.3"/>
  <cols>
    <col min="1" max="1" width="59.88671875" style="115" customWidth="1"/>
    <col min="2" max="2" width="14.88671875" style="115" customWidth="1"/>
    <col min="3" max="3" width="12.33203125" style="115" customWidth="1"/>
    <col min="4" max="4" width="13.6640625" style="115" customWidth="1"/>
    <col min="5" max="5" width="17.33203125" style="115" customWidth="1"/>
    <col min="6" max="6" width="9" style="115" customWidth="1"/>
    <col min="7" max="7" width="8.44140625" style="115" customWidth="1"/>
  </cols>
  <sheetData>
    <row r="1" spans="1:7" ht="15.6" x14ac:dyDescent="0.3">
      <c r="A1" s="121" t="s">
        <v>234</v>
      </c>
      <c r="B1" s="122"/>
      <c r="C1" s="122"/>
      <c r="D1" s="122"/>
      <c r="E1" s="122"/>
      <c r="F1" s="122"/>
      <c r="G1" s="123"/>
    </row>
    <row r="3" spans="1:7" ht="15.6" x14ac:dyDescent="0.3">
      <c r="A3" s="163" t="s">
        <v>235</v>
      </c>
      <c r="B3" s="163"/>
      <c r="C3" s="163"/>
      <c r="D3" s="163"/>
      <c r="E3" s="163"/>
      <c r="F3" s="163"/>
      <c r="G3" s="163"/>
    </row>
    <row r="4" spans="1:7" x14ac:dyDescent="0.3">
      <c r="A4" s="101"/>
      <c r="B4" s="101"/>
      <c r="C4" s="101"/>
      <c r="D4" s="101"/>
      <c r="E4" s="101"/>
      <c r="F4" s="101"/>
      <c r="G4" s="101"/>
    </row>
    <row r="5" spans="1:7" ht="39.6" x14ac:dyDescent="0.3">
      <c r="A5" s="102" t="s">
        <v>220</v>
      </c>
      <c r="B5" s="103" t="s">
        <v>181</v>
      </c>
      <c r="C5" s="103" t="s">
        <v>182</v>
      </c>
      <c r="D5" s="103" t="s">
        <v>183</v>
      </c>
      <c r="E5" s="103" t="s">
        <v>184</v>
      </c>
      <c r="F5" s="104" t="s">
        <v>185</v>
      </c>
      <c r="G5" s="104" t="s">
        <v>186</v>
      </c>
    </row>
    <row r="6" spans="1:7" x14ac:dyDescent="0.3">
      <c r="A6" s="105">
        <v>1</v>
      </c>
      <c r="B6" s="105">
        <v>2</v>
      </c>
      <c r="C6" s="105">
        <v>3</v>
      </c>
      <c r="D6" s="105">
        <v>4</v>
      </c>
      <c r="E6" s="105">
        <v>5</v>
      </c>
      <c r="F6" s="105" t="s">
        <v>142</v>
      </c>
      <c r="G6" s="105" t="s">
        <v>143</v>
      </c>
    </row>
    <row r="7" spans="1:7" x14ac:dyDescent="0.3">
      <c r="A7" s="106" t="s">
        <v>153</v>
      </c>
      <c r="B7" s="124"/>
      <c r="C7" s="124"/>
      <c r="D7" s="124"/>
      <c r="E7" s="124"/>
      <c r="F7" s="125"/>
      <c r="G7" s="126"/>
    </row>
    <row r="8" spans="1:7" x14ac:dyDescent="0.3">
      <c r="A8" s="127" t="s">
        <v>221</v>
      </c>
      <c r="B8" s="128">
        <f>B9+B11</f>
        <v>0</v>
      </c>
      <c r="C8" s="128">
        <f t="shared" ref="C8:E8" si="0">C9+C11</f>
        <v>0</v>
      </c>
      <c r="D8" s="128">
        <f t="shared" si="0"/>
        <v>0</v>
      </c>
      <c r="E8" s="128">
        <f t="shared" si="0"/>
        <v>0</v>
      </c>
      <c r="F8" s="129" t="str">
        <f>IFERROR(E8/B8*100,"-")</f>
        <v>-</v>
      </c>
      <c r="G8" s="129" t="str">
        <f>IFERROR(E8/D8*100,"-")</f>
        <v>-</v>
      </c>
    </row>
    <row r="9" spans="1:7" ht="27" x14ac:dyDescent="0.3">
      <c r="A9" s="130" t="s">
        <v>222</v>
      </c>
      <c r="B9" s="128">
        <f>B10</f>
        <v>0</v>
      </c>
      <c r="C9" s="128">
        <f t="shared" ref="C9:E9" si="1">C10</f>
        <v>0</v>
      </c>
      <c r="D9" s="128">
        <f t="shared" si="1"/>
        <v>0</v>
      </c>
      <c r="E9" s="128">
        <f t="shared" si="1"/>
        <v>0</v>
      </c>
      <c r="F9" s="129" t="str">
        <f t="shared" ref="F9:F24" si="2">IFERROR(E9/B9*100,"-")</f>
        <v>-</v>
      </c>
      <c r="G9" s="129" t="str">
        <f t="shared" ref="G9:G24" si="3">IFERROR(E9/D9*100,"-")</f>
        <v>-</v>
      </c>
    </row>
    <row r="10" spans="1:7" x14ac:dyDescent="0.3">
      <c r="A10" s="131" t="s">
        <v>223</v>
      </c>
      <c r="B10" s="111">
        <v>0</v>
      </c>
      <c r="C10" s="111">
        <v>0</v>
      </c>
      <c r="D10" s="111">
        <v>0</v>
      </c>
      <c r="E10" s="111">
        <v>0</v>
      </c>
      <c r="F10" s="112" t="str">
        <f t="shared" si="2"/>
        <v>-</v>
      </c>
      <c r="G10" s="129" t="str">
        <f t="shared" si="3"/>
        <v>-</v>
      </c>
    </row>
    <row r="11" spans="1:7" ht="27" x14ac:dyDescent="0.3">
      <c r="A11" s="130" t="s">
        <v>224</v>
      </c>
      <c r="B11" s="128">
        <f>B12</f>
        <v>0</v>
      </c>
      <c r="C11" s="128">
        <f t="shared" ref="C11:E11" si="4">C12</f>
        <v>0</v>
      </c>
      <c r="D11" s="128">
        <f t="shared" si="4"/>
        <v>0</v>
      </c>
      <c r="E11" s="128">
        <f t="shared" si="4"/>
        <v>0</v>
      </c>
      <c r="F11" s="129" t="str">
        <f t="shared" si="2"/>
        <v>-</v>
      </c>
      <c r="G11" s="129" t="str">
        <f t="shared" si="3"/>
        <v>-</v>
      </c>
    </row>
    <row r="12" spans="1:7" ht="27" x14ac:dyDescent="0.3">
      <c r="A12" s="131" t="s">
        <v>225</v>
      </c>
      <c r="B12" s="111">
        <v>0</v>
      </c>
      <c r="C12" s="111">
        <v>0</v>
      </c>
      <c r="D12" s="111">
        <v>0</v>
      </c>
      <c r="E12" s="111">
        <v>0</v>
      </c>
      <c r="F12" s="112" t="str">
        <f t="shared" si="2"/>
        <v>-</v>
      </c>
      <c r="G12" s="129" t="str">
        <f t="shared" si="3"/>
        <v>-</v>
      </c>
    </row>
    <row r="13" spans="1:7" x14ac:dyDescent="0.3">
      <c r="A13" s="131"/>
      <c r="B13" s="132"/>
      <c r="C13" s="132"/>
      <c r="D13" s="132"/>
      <c r="E13" s="132"/>
      <c r="F13" s="112"/>
      <c r="G13" s="129"/>
    </row>
    <row r="14" spans="1:7" x14ac:dyDescent="0.3">
      <c r="A14" s="133" t="s">
        <v>226</v>
      </c>
      <c r="B14" s="134">
        <f>B8</f>
        <v>0</v>
      </c>
      <c r="C14" s="134">
        <f t="shared" ref="C14:E14" si="5">C8</f>
        <v>0</v>
      </c>
      <c r="D14" s="134">
        <f t="shared" si="5"/>
        <v>0</v>
      </c>
      <c r="E14" s="134">
        <f t="shared" si="5"/>
        <v>0</v>
      </c>
      <c r="F14" s="135" t="str">
        <f t="shared" si="2"/>
        <v>-</v>
      </c>
      <c r="G14" s="135" t="str">
        <f t="shared" si="3"/>
        <v>-</v>
      </c>
    </row>
    <row r="15" spans="1:7" x14ac:dyDescent="0.3">
      <c r="A15" s="110"/>
      <c r="B15" s="116"/>
      <c r="C15" s="116"/>
      <c r="D15" s="116"/>
      <c r="E15" s="116"/>
      <c r="F15" s="117"/>
      <c r="G15" s="136"/>
    </row>
    <row r="16" spans="1:7" x14ac:dyDescent="0.3">
      <c r="A16" s="106" t="s">
        <v>154</v>
      </c>
      <c r="B16" s="137"/>
      <c r="C16" s="137"/>
      <c r="D16" s="137"/>
      <c r="E16" s="137"/>
      <c r="F16" s="138" t="str">
        <f t="shared" si="2"/>
        <v>-</v>
      </c>
      <c r="G16" s="138" t="str">
        <f t="shared" si="3"/>
        <v>-</v>
      </c>
    </row>
    <row r="17" spans="1:7" x14ac:dyDescent="0.3">
      <c r="A17" s="127" t="s">
        <v>227</v>
      </c>
      <c r="B17" s="128">
        <f>B18+B20</f>
        <v>0</v>
      </c>
      <c r="C17" s="128">
        <f t="shared" ref="C17:E17" si="6">C18+C20</f>
        <v>0</v>
      </c>
      <c r="D17" s="128">
        <f t="shared" si="6"/>
        <v>0</v>
      </c>
      <c r="E17" s="128">
        <f t="shared" si="6"/>
        <v>0</v>
      </c>
      <c r="F17" s="129" t="str">
        <f t="shared" si="2"/>
        <v>-</v>
      </c>
      <c r="G17" s="129" t="str">
        <f t="shared" si="3"/>
        <v>-</v>
      </c>
    </row>
    <row r="18" spans="1:7" ht="27" x14ac:dyDescent="0.3">
      <c r="A18" s="130" t="s">
        <v>228</v>
      </c>
      <c r="B18" s="128">
        <f>B19</f>
        <v>0</v>
      </c>
      <c r="C18" s="128">
        <f t="shared" ref="C18:E18" si="7">C19</f>
        <v>0</v>
      </c>
      <c r="D18" s="128">
        <f t="shared" si="7"/>
        <v>0</v>
      </c>
      <c r="E18" s="128">
        <f t="shared" si="7"/>
        <v>0</v>
      </c>
      <c r="F18" s="129" t="str">
        <f t="shared" si="2"/>
        <v>-</v>
      </c>
      <c r="G18" s="129" t="str">
        <f t="shared" si="3"/>
        <v>-</v>
      </c>
    </row>
    <row r="19" spans="1:7" ht="27" x14ac:dyDescent="0.3">
      <c r="A19" s="131" t="s">
        <v>229</v>
      </c>
      <c r="B19" s="111">
        <v>0</v>
      </c>
      <c r="C19" s="111">
        <v>0</v>
      </c>
      <c r="D19" s="111">
        <v>0</v>
      </c>
      <c r="E19" s="111">
        <v>0</v>
      </c>
      <c r="F19" s="112" t="str">
        <f t="shared" si="2"/>
        <v>-</v>
      </c>
      <c r="G19" s="129" t="str">
        <f t="shared" si="3"/>
        <v>-</v>
      </c>
    </row>
    <row r="20" spans="1:7" ht="27" x14ac:dyDescent="0.3">
      <c r="A20" s="130" t="s">
        <v>230</v>
      </c>
      <c r="B20" s="128">
        <f>B21+B22</f>
        <v>0</v>
      </c>
      <c r="C20" s="128">
        <f t="shared" ref="C20:E20" si="8">C21+C22</f>
        <v>0</v>
      </c>
      <c r="D20" s="128">
        <f t="shared" si="8"/>
        <v>0</v>
      </c>
      <c r="E20" s="128">
        <f t="shared" si="8"/>
        <v>0</v>
      </c>
      <c r="F20" s="129" t="str">
        <f t="shared" si="2"/>
        <v>-</v>
      </c>
      <c r="G20" s="129" t="str">
        <f t="shared" si="3"/>
        <v>-</v>
      </c>
    </row>
    <row r="21" spans="1:7" ht="27" x14ac:dyDescent="0.3">
      <c r="A21" s="131" t="s">
        <v>231</v>
      </c>
      <c r="B21" s="111">
        <v>0</v>
      </c>
      <c r="C21" s="111">
        <v>0</v>
      </c>
      <c r="D21" s="111">
        <v>0</v>
      </c>
      <c r="E21" s="111">
        <v>0</v>
      </c>
      <c r="F21" s="112" t="str">
        <f t="shared" si="2"/>
        <v>-</v>
      </c>
      <c r="G21" s="129" t="str">
        <f t="shared" si="3"/>
        <v>-</v>
      </c>
    </row>
    <row r="22" spans="1:7" ht="27" x14ac:dyDescent="0.3">
      <c r="A22" s="131" t="s">
        <v>232</v>
      </c>
      <c r="B22" s="111">
        <v>0</v>
      </c>
      <c r="C22" s="111">
        <v>0</v>
      </c>
      <c r="D22" s="111">
        <v>0</v>
      </c>
      <c r="E22" s="111">
        <v>0</v>
      </c>
      <c r="F22" s="112" t="str">
        <f t="shared" si="2"/>
        <v>-</v>
      </c>
      <c r="G22" s="129" t="str">
        <f t="shared" si="3"/>
        <v>-</v>
      </c>
    </row>
    <row r="23" spans="1:7" x14ac:dyDescent="0.3">
      <c r="A23" s="131"/>
      <c r="B23" s="132"/>
      <c r="C23" s="132"/>
      <c r="D23" s="132"/>
      <c r="E23" s="132"/>
      <c r="F23" s="112"/>
      <c r="G23" s="112"/>
    </row>
    <row r="24" spans="1:7" x14ac:dyDescent="0.3">
      <c r="A24" s="133" t="s">
        <v>233</v>
      </c>
      <c r="B24" s="134">
        <f>B17</f>
        <v>0</v>
      </c>
      <c r="C24" s="134">
        <f t="shared" ref="C24:E24" si="9">C17</f>
        <v>0</v>
      </c>
      <c r="D24" s="134">
        <f t="shared" si="9"/>
        <v>0</v>
      </c>
      <c r="E24" s="134">
        <f t="shared" si="9"/>
        <v>0</v>
      </c>
      <c r="F24" s="135" t="str">
        <f t="shared" si="2"/>
        <v>-</v>
      </c>
      <c r="G24" s="135" t="str">
        <f t="shared" si="3"/>
        <v>-</v>
      </c>
    </row>
    <row r="25" spans="1:7" x14ac:dyDescent="0.3">
      <c r="B25" s="139"/>
      <c r="C25" s="139"/>
      <c r="D25" s="139"/>
      <c r="E25" s="139"/>
    </row>
    <row r="28" spans="1:7" x14ac:dyDescent="0.3">
      <c r="B28" s="139"/>
      <c r="C28" s="139"/>
      <c r="D28" s="139"/>
      <c r="E28" s="139"/>
      <c r="F28" s="139"/>
      <c r="G28" s="139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53125" right="0.4270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view="pageLayout" zoomScaleNormal="100" workbookViewId="0">
      <selection activeCell="F16" sqref="F16"/>
    </sheetView>
  </sheetViews>
  <sheetFormatPr defaultRowHeight="14.4" x14ac:dyDescent="0.3"/>
  <cols>
    <col min="1" max="1" width="45.88671875" style="115" customWidth="1"/>
    <col min="2" max="2" width="17.33203125" style="115" customWidth="1"/>
    <col min="3" max="3" width="14" style="115" customWidth="1"/>
    <col min="4" max="4" width="13.109375" style="115" customWidth="1"/>
    <col min="5" max="5" width="17.33203125" style="115" customWidth="1"/>
    <col min="6" max="6" width="11.109375" style="150" bestFit="1" customWidth="1"/>
    <col min="7" max="7" width="10" style="150" bestFit="1" customWidth="1"/>
  </cols>
  <sheetData>
    <row r="1" spans="1:7" ht="15.6" x14ac:dyDescent="0.3">
      <c r="A1" s="163" t="s">
        <v>243</v>
      </c>
      <c r="B1" s="163"/>
      <c r="C1" s="163"/>
      <c r="D1" s="163"/>
      <c r="E1" s="163"/>
      <c r="F1" s="163"/>
      <c r="G1" s="163"/>
    </row>
    <row r="2" spans="1:7" x14ac:dyDescent="0.3">
      <c r="A2" s="101"/>
      <c r="B2" s="101"/>
      <c r="C2" s="101"/>
      <c r="D2" s="101"/>
      <c r="E2" s="101"/>
      <c r="F2" s="140"/>
      <c r="G2" s="140"/>
    </row>
    <row r="3" spans="1:7" ht="39.6" x14ac:dyDescent="0.3">
      <c r="A3" s="102" t="s">
        <v>236</v>
      </c>
      <c r="B3" s="103" t="s">
        <v>181</v>
      </c>
      <c r="C3" s="103" t="s">
        <v>182</v>
      </c>
      <c r="D3" s="103" t="s">
        <v>183</v>
      </c>
      <c r="E3" s="103" t="s">
        <v>184</v>
      </c>
      <c r="F3" s="104" t="s">
        <v>185</v>
      </c>
      <c r="G3" s="104" t="s">
        <v>186</v>
      </c>
    </row>
    <row r="4" spans="1:7" x14ac:dyDescent="0.3">
      <c r="A4" s="105">
        <v>1</v>
      </c>
      <c r="B4" s="105">
        <v>2</v>
      </c>
      <c r="C4" s="105">
        <v>3</v>
      </c>
      <c r="D4" s="105">
        <v>4</v>
      </c>
      <c r="E4" s="105">
        <v>5</v>
      </c>
      <c r="F4" s="141" t="s">
        <v>142</v>
      </c>
      <c r="G4" s="141" t="s">
        <v>143</v>
      </c>
    </row>
    <row r="5" spans="1:7" x14ac:dyDescent="0.3">
      <c r="A5" s="106" t="s">
        <v>237</v>
      </c>
      <c r="B5" s="106"/>
      <c r="C5" s="106"/>
      <c r="D5" s="106"/>
      <c r="E5" s="106"/>
      <c r="F5" s="142"/>
      <c r="G5" s="142"/>
    </row>
    <row r="6" spans="1:7" x14ac:dyDescent="0.3">
      <c r="A6" s="130" t="s">
        <v>238</v>
      </c>
      <c r="B6" s="143">
        <f>B7</f>
        <v>0</v>
      </c>
      <c r="C6" s="143">
        <f t="shared" ref="C6:E6" si="0">C7</f>
        <v>0</v>
      </c>
      <c r="D6" s="143">
        <f t="shared" si="0"/>
        <v>0</v>
      </c>
      <c r="E6" s="143">
        <f t="shared" si="0"/>
        <v>0</v>
      </c>
      <c r="F6" s="144" t="str">
        <f>IFERROR(E6/B6*100,"-")</f>
        <v>-</v>
      </c>
      <c r="G6" s="144" t="str">
        <f>IFERROR(E6/D6*100,"-")</f>
        <v>-</v>
      </c>
    </row>
    <row r="7" spans="1:7" x14ac:dyDescent="0.3">
      <c r="A7" s="131" t="s">
        <v>37</v>
      </c>
      <c r="B7" s="145">
        <v>0</v>
      </c>
      <c r="C7" s="145">
        <v>0</v>
      </c>
      <c r="D7" s="145">
        <v>0</v>
      </c>
      <c r="E7" s="145">
        <v>0</v>
      </c>
      <c r="F7" s="146" t="str">
        <f t="shared" ref="F7:F13" si="1">IFERROR(E7/B7*100,"-")</f>
        <v>-</v>
      </c>
      <c r="G7" s="146" t="str">
        <f t="shared" ref="G7:G13" si="2">IFERROR(E7/D7*100,"-")</f>
        <v>-</v>
      </c>
    </row>
    <row r="8" spans="1:7" x14ac:dyDescent="0.3">
      <c r="A8" s="130" t="s">
        <v>239</v>
      </c>
      <c r="B8" s="143">
        <f>B9</f>
        <v>0</v>
      </c>
      <c r="C8" s="143">
        <f t="shared" ref="C8:E8" si="3">C9</f>
        <v>0</v>
      </c>
      <c r="D8" s="143">
        <f t="shared" si="3"/>
        <v>0</v>
      </c>
      <c r="E8" s="143">
        <f t="shared" si="3"/>
        <v>0</v>
      </c>
      <c r="F8" s="144" t="str">
        <f t="shared" si="1"/>
        <v>-</v>
      </c>
      <c r="G8" s="144" t="str">
        <f t="shared" si="2"/>
        <v>-</v>
      </c>
    </row>
    <row r="9" spans="1:7" x14ac:dyDescent="0.3">
      <c r="A9" s="131" t="s">
        <v>26</v>
      </c>
      <c r="B9" s="145">
        <v>0</v>
      </c>
      <c r="C9" s="145">
        <v>0</v>
      </c>
      <c r="D9" s="145">
        <v>0</v>
      </c>
      <c r="E9" s="145">
        <v>0</v>
      </c>
      <c r="F9" s="146" t="str">
        <f t="shared" si="1"/>
        <v>-</v>
      </c>
      <c r="G9" s="146" t="str">
        <f t="shared" si="2"/>
        <v>-</v>
      </c>
    </row>
    <row r="10" spans="1:7" ht="27" x14ac:dyDescent="0.3">
      <c r="A10" s="130" t="s">
        <v>240</v>
      </c>
      <c r="B10" s="143">
        <f>B11</f>
        <v>0</v>
      </c>
      <c r="C10" s="143">
        <f t="shared" ref="C10:E10" si="4">C11</f>
        <v>0</v>
      </c>
      <c r="D10" s="143">
        <f t="shared" si="4"/>
        <v>0</v>
      </c>
      <c r="E10" s="143">
        <f t="shared" si="4"/>
        <v>0</v>
      </c>
      <c r="F10" s="144" t="str">
        <f t="shared" si="1"/>
        <v>-</v>
      </c>
      <c r="G10" s="144" t="str">
        <f t="shared" si="2"/>
        <v>-</v>
      </c>
    </row>
    <row r="11" spans="1:7" x14ac:dyDescent="0.3">
      <c r="A11" s="131" t="s">
        <v>241</v>
      </c>
      <c r="B11" s="145">
        <v>0</v>
      </c>
      <c r="C11" s="145">
        <v>0</v>
      </c>
      <c r="D11" s="145">
        <v>0</v>
      </c>
      <c r="E11" s="145">
        <v>0</v>
      </c>
      <c r="F11" s="146" t="str">
        <f t="shared" si="1"/>
        <v>-</v>
      </c>
      <c r="G11" s="146" t="str">
        <f t="shared" si="2"/>
        <v>-</v>
      </c>
    </row>
    <row r="12" spans="1:7" x14ac:dyDescent="0.3">
      <c r="A12" s="131"/>
      <c r="B12" s="147"/>
      <c r="C12" s="147"/>
      <c r="D12" s="147"/>
      <c r="E12" s="147"/>
      <c r="F12" s="146"/>
      <c r="G12" s="146"/>
    </row>
    <row r="13" spans="1:7" x14ac:dyDescent="0.3">
      <c r="A13" s="133" t="s">
        <v>226</v>
      </c>
      <c r="B13" s="148">
        <f>B6+B8+B10</f>
        <v>0</v>
      </c>
      <c r="C13" s="148">
        <f t="shared" ref="C13:E13" si="5">C6+C8+C10</f>
        <v>0</v>
      </c>
      <c r="D13" s="148">
        <f t="shared" si="5"/>
        <v>0</v>
      </c>
      <c r="E13" s="148">
        <f t="shared" si="5"/>
        <v>0</v>
      </c>
      <c r="F13" s="149" t="str">
        <f t="shared" si="1"/>
        <v>-</v>
      </c>
      <c r="G13" s="149" t="str">
        <f t="shared" si="2"/>
        <v>-</v>
      </c>
    </row>
    <row r="14" spans="1:7" x14ac:dyDescent="0.3">
      <c r="B14" s="79"/>
      <c r="C14" s="79"/>
      <c r="D14" s="79"/>
      <c r="E14" s="79"/>
    </row>
    <row r="15" spans="1:7" x14ac:dyDescent="0.3">
      <c r="B15" s="79"/>
      <c r="C15" s="79"/>
      <c r="D15" s="79"/>
      <c r="E15" s="79"/>
    </row>
    <row r="16" spans="1:7" x14ac:dyDescent="0.3">
      <c r="A16" s="106" t="s">
        <v>242</v>
      </c>
      <c r="B16" s="151"/>
      <c r="C16" s="151"/>
      <c r="D16" s="151"/>
      <c r="E16" s="151"/>
      <c r="F16" s="152"/>
      <c r="G16" s="152"/>
    </row>
    <row r="17" spans="1:7" x14ac:dyDescent="0.3">
      <c r="A17" s="130" t="s">
        <v>238</v>
      </c>
      <c r="B17" s="143">
        <f>B18</f>
        <v>0</v>
      </c>
      <c r="C17" s="143">
        <f t="shared" ref="C17:E17" si="6">C18</f>
        <v>0</v>
      </c>
      <c r="D17" s="143">
        <f t="shared" si="6"/>
        <v>0</v>
      </c>
      <c r="E17" s="143">
        <f t="shared" si="6"/>
        <v>0</v>
      </c>
      <c r="F17" s="144" t="str">
        <f t="shared" ref="F17:F23" si="7">IFERROR(E17/B17*100,"-")</f>
        <v>-</v>
      </c>
      <c r="G17" s="144" t="str">
        <f t="shared" ref="G17:G23" si="8">IFERROR(E17/D17*100,"-")</f>
        <v>-</v>
      </c>
    </row>
    <row r="18" spans="1:7" x14ac:dyDescent="0.3">
      <c r="A18" s="131" t="s">
        <v>37</v>
      </c>
      <c r="B18" s="145">
        <v>0</v>
      </c>
      <c r="C18" s="145">
        <v>0</v>
      </c>
      <c r="D18" s="145">
        <v>0</v>
      </c>
      <c r="E18" s="145">
        <v>0</v>
      </c>
      <c r="F18" s="146" t="str">
        <f t="shared" si="7"/>
        <v>-</v>
      </c>
      <c r="G18" s="146" t="str">
        <f t="shared" si="8"/>
        <v>-</v>
      </c>
    </row>
    <row r="19" spans="1:7" x14ac:dyDescent="0.3">
      <c r="A19" s="130" t="s">
        <v>239</v>
      </c>
      <c r="B19" s="143">
        <f>B20+B21</f>
        <v>0</v>
      </c>
      <c r="C19" s="143">
        <f t="shared" ref="C19:E19" si="9">C20+C21</f>
        <v>0</v>
      </c>
      <c r="D19" s="143">
        <f t="shared" si="9"/>
        <v>0</v>
      </c>
      <c r="E19" s="143">
        <f t="shared" si="9"/>
        <v>0</v>
      </c>
      <c r="F19" s="144" t="str">
        <f t="shared" si="7"/>
        <v>-</v>
      </c>
      <c r="G19" s="144" t="str">
        <f t="shared" si="8"/>
        <v>-</v>
      </c>
    </row>
    <row r="20" spans="1:7" x14ac:dyDescent="0.3">
      <c r="A20" s="131" t="s">
        <v>26</v>
      </c>
      <c r="B20" s="145">
        <v>0</v>
      </c>
      <c r="C20" s="145">
        <v>0</v>
      </c>
      <c r="D20" s="145">
        <v>0</v>
      </c>
      <c r="E20" s="145">
        <v>0</v>
      </c>
      <c r="F20" s="146" t="str">
        <f t="shared" si="7"/>
        <v>-</v>
      </c>
      <c r="G20" s="146" t="str">
        <f t="shared" si="8"/>
        <v>-</v>
      </c>
    </row>
    <row r="21" spans="1:7" x14ac:dyDescent="0.3">
      <c r="A21" s="131" t="s">
        <v>38</v>
      </c>
      <c r="B21" s="145">
        <v>0</v>
      </c>
      <c r="C21" s="145">
        <v>0</v>
      </c>
      <c r="D21" s="145">
        <v>0</v>
      </c>
      <c r="E21" s="145">
        <v>0</v>
      </c>
      <c r="F21" s="146" t="str">
        <f t="shared" si="7"/>
        <v>-</v>
      </c>
      <c r="G21" s="146" t="str">
        <f t="shared" si="8"/>
        <v>-</v>
      </c>
    </row>
    <row r="22" spans="1:7" x14ac:dyDescent="0.3">
      <c r="A22" s="131"/>
      <c r="B22" s="147"/>
      <c r="C22" s="147"/>
      <c r="D22" s="147"/>
      <c r="E22" s="147"/>
      <c r="F22" s="153"/>
      <c r="G22" s="146"/>
    </row>
    <row r="23" spans="1:7" x14ac:dyDescent="0.3">
      <c r="A23" s="133" t="s">
        <v>233</v>
      </c>
      <c r="B23" s="148">
        <f>B17+B19</f>
        <v>0</v>
      </c>
      <c r="C23" s="148">
        <f t="shared" ref="C23:E23" si="10">C17+C19</f>
        <v>0</v>
      </c>
      <c r="D23" s="148">
        <f t="shared" si="10"/>
        <v>0</v>
      </c>
      <c r="E23" s="148">
        <f t="shared" si="10"/>
        <v>0</v>
      </c>
      <c r="F23" s="149" t="str">
        <f t="shared" si="7"/>
        <v>-</v>
      </c>
      <c r="G23" s="149" t="str">
        <f t="shared" si="8"/>
        <v>-</v>
      </c>
    </row>
    <row r="24" spans="1:7" x14ac:dyDescent="0.3">
      <c r="A24" s="131"/>
      <c r="B24" s="154"/>
      <c r="C24" s="154"/>
      <c r="D24" s="154"/>
      <c r="E24" s="154"/>
      <c r="F24" s="146"/>
      <c r="G24" s="146"/>
    </row>
    <row r="25" spans="1:7" x14ac:dyDescent="0.3">
      <c r="A25" s="127"/>
      <c r="B25" s="143"/>
      <c r="C25" s="143"/>
      <c r="D25" s="143"/>
      <c r="E25" s="143"/>
      <c r="F25" s="144"/>
      <c r="G25" s="144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2"/>
  <sheetViews>
    <sheetView showGridLines="0" view="pageLayout" topLeftCell="A242" zoomScale="120" zoomScaleNormal="100" zoomScalePageLayoutView="120" workbookViewId="0">
      <selection activeCell="A253" sqref="A253"/>
    </sheetView>
  </sheetViews>
  <sheetFormatPr defaultColWidth="9.109375" defaultRowHeight="11.4" x14ac:dyDescent="0.2"/>
  <cols>
    <col min="1" max="1" width="72.6640625" style="18" customWidth="1"/>
    <col min="2" max="3" width="15.109375" style="19" customWidth="1"/>
    <col min="4" max="4" width="16" style="19" customWidth="1"/>
    <col min="5" max="5" width="13.6640625" style="33" customWidth="1"/>
    <col min="6" max="16384" width="9.109375" style="18"/>
  </cols>
  <sheetData>
    <row r="1" spans="1:5" ht="31.5" customHeight="1" x14ac:dyDescent="0.2">
      <c r="A1" s="167" t="s">
        <v>99</v>
      </c>
      <c r="B1" s="167"/>
      <c r="C1" s="167"/>
      <c r="D1" s="167"/>
      <c r="E1" s="167"/>
    </row>
    <row r="2" spans="1:5" ht="31.5" customHeight="1" x14ac:dyDescent="0.2">
      <c r="A2" s="158" t="s">
        <v>170</v>
      </c>
      <c r="B2" s="158"/>
      <c r="C2" s="158"/>
      <c r="D2" s="158"/>
      <c r="E2" s="158"/>
    </row>
    <row r="3" spans="1:5" ht="31.5" customHeight="1" thickBot="1" x14ac:dyDescent="0.25">
      <c r="A3" s="168" t="s">
        <v>171</v>
      </c>
      <c r="B3" s="168"/>
      <c r="C3" s="168"/>
      <c r="D3" s="168"/>
      <c r="E3" s="168"/>
    </row>
    <row r="4" spans="1:5" ht="25.8" thickBot="1" x14ac:dyDescent="0.25">
      <c r="A4" s="20" t="s">
        <v>5</v>
      </c>
      <c r="B4" s="3" t="s">
        <v>165</v>
      </c>
      <c r="C4" s="3" t="s">
        <v>166</v>
      </c>
      <c r="D4" s="3" t="s">
        <v>167</v>
      </c>
      <c r="E4" s="3" t="s">
        <v>175</v>
      </c>
    </row>
    <row r="5" spans="1:5" ht="13.2" x14ac:dyDescent="0.25">
      <c r="A5" s="21" t="s">
        <v>100</v>
      </c>
      <c r="B5" s="22">
        <f>B6+B54+B88</f>
        <v>1533731</v>
      </c>
      <c r="C5" s="22">
        <f>C6+C54+C88</f>
        <v>1533731</v>
      </c>
      <c r="D5" s="22">
        <f>D6+D54+D88</f>
        <v>799173.79999999993</v>
      </c>
      <c r="E5" s="22">
        <f>D5/B5*100</f>
        <v>52.106516722945543</v>
      </c>
    </row>
    <row r="6" spans="1:5" ht="13.2" x14ac:dyDescent="0.25">
      <c r="A6" s="23" t="s">
        <v>101</v>
      </c>
      <c r="B6" s="24">
        <f>B7+B31</f>
        <v>26016</v>
      </c>
      <c r="C6" s="24">
        <f>C7+C31</f>
        <v>26016</v>
      </c>
      <c r="D6" s="24">
        <f>D7</f>
        <v>18844.25</v>
      </c>
      <c r="E6" s="24">
        <f>D6/B6*100</f>
        <v>72.433310270602703</v>
      </c>
    </row>
    <row r="7" spans="1:5" ht="13.2" x14ac:dyDescent="0.25">
      <c r="A7" s="25" t="s">
        <v>102</v>
      </c>
      <c r="B7" s="24">
        <f>B8</f>
        <v>17666</v>
      </c>
      <c r="C7" s="24">
        <f>C8</f>
        <v>17666</v>
      </c>
      <c r="D7" s="24">
        <f>D8+D31+D45</f>
        <v>18844.25</v>
      </c>
      <c r="E7" s="24">
        <f>D7/B7*100</f>
        <v>106.66959130533226</v>
      </c>
    </row>
    <row r="8" spans="1:5" ht="13.2" x14ac:dyDescent="0.25">
      <c r="A8" s="43" t="s">
        <v>9</v>
      </c>
      <c r="B8" s="44">
        <f>B9+B16</f>
        <v>17666</v>
      </c>
      <c r="C8" s="44">
        <f>C9+C16</f>
        <v>17666</v>
      </c>
      <c r="D8" s="44">
        <f>D9+D16</f>
        <v>13055.74</v>
      </c>
      <c r="E8" s="44">
        <f>D8/B8*100</f>
        <v>73.90320389448658</v>
      </c>
    </row>
    <row r="9" spans="1:5" ht="13.2" x14ac:dyDescent="0.2">
      <c r="A9" s="35" t="s">
        <v>121</v>
      </c>
      <c r="B9" s="34">
        <v>12766</v>
      </c>
      <c r="C9" s="34">
        <v>12766</v>
      </c>
      <c r="D9" s="34">
        <f>D10+D12+D14</f>
        <v>10345.5</v>
      </c>
      <c r="E9" s="34">
        <f>D9/B9*100</f>
        <v>81.039479868400448</v>
      </c>
    </row>
    <row r="10" spans="1:5" ht="13.2" x14ac:dyDescent="0.25">
      <c r="A10" s="27" t="s">
        <v>43</v>
      </c>
      <c r="B10" s="8"/>
      <c r="C10" s="8"/>
      <c r="D10" s="8">
        <f>D11</f>
        <v>0</v>
      </c>
      <c r="E10" s="8"/>
    </row>
    <row r="11" spans="1:5" ht="13.2" x14ac:dyDescent="0.25">
      <c r="A11" s="28" t="s">
        <v>44</v>
      </c>
      <c r="B11" s="11"/>
      <c r="C11" s="11"/>
      <c r="D11" s="11">
        <v>0</v>
      </c>
      <c r="E11" s="11"/>
    </row>
    <row r="12" spans="1:5" ht="13.2" x14ac:dyDescent="0.25">
      <c r="A12" s="27" t="s">
        <v>46</v>
      </c>
      <c r="B12" s="8"/>
      <c r="C12" s="8"/>
      <c r="D12" s="8">
        <f>D13</f>
        <v>10345.5</v>
      </c>
      <c r="E12" s="8"/>
    </row>
    <row r="13" spans="1:5" ht="13.2" x14ac:dyDescent="0.25">
      <c r="A13" s="28" t="s">
        <v>47</v>
      </c>
      <c r="B13" s="14"/>
      <c r="C13" s="14"/>
      <c r="D13" s="11">
        <v>10345.5</v>
      </c>
      <c r="E13" s="11"/>
    </row>
    <row r="14" spans="1:5" ht="13.2" x14ac:dyDescent="0.25">
      <c r="A14" s="27" t="s">
        <v>48</v>
      </c>
      <c r="B14" s="8"/>
      <c r="C14" s="8"/>
      <c r="D14" s="8">
        <f>D15</f>
        <v>0</v>
      </c>
      <c r="E14" s="8"/>
    </row>
    <row r="15" spans="1:5" ht="13.2" x14ac:dyDescent="0.25">
      <c r="A15" s="28" t="s">
        <v>49</v>
      </c>
      <c r="B15" s="14"/>
      <c r="C15" s="14"/>
      <c r="D15" s="11">
        <v>0</v>
      </c>
      <c r="E15" s="11"/>
    </row>
    <row r="16" spans="1:5" ht="13.2" x14ac:dyDescent="0.2">
      <c r="A16" s="35" t="s">
        <v>122</v>
      </c>
      <c r="B16" s="34">
        <v>4900</v>
      </c>
      <c r="C16" s="34">
        <v>4900</v>
      </c>
      <c r="D16" s="34">
        <f>D17+D19+D22+D26</f>
        <v>2710.24</v>
      </c>
      <c r="E16" s="34">
        <f>D16/B16*100</f>
        <v>55.311020408163259</v>
      </c>
    </row>
    <row r="17" spans="1:5" ht="13.2" x14ac:dyDescent="0.25">
      <c r="A17" s="27" t="s">
        <v>51</v>
      </c>
      <c r="B17" s="8"/>
      <c r="C17" s="8"/>
      <c r="D17" s="8">
        <f>D18</f>
        <v>0</v>
      </c>
      <c r="E17" s="8"/>
    </row>
    <row r="18" spans="1:5" ht="13.2" x14ac:dyDescent="0.25">
      <c r="A18" s="28" t="s">
        <v>52</v>
      </c>
      <c r="B18" s="14"/>
      <c r="C18" s="14"/>
      <c r="D18" s="11">
        <v>0</v>
      </c>
      <c r="E18" s="11"/>
    </row>
    <row r="19" spans="1:5" ht="13.2" x14ac:dyDescent="0.25">
      <c r="A19" s="27" t="s">
        <v>56</v>
      </c>
      <c r="B19" s="8"/>
      <c r="C19" s="8"/>
      <c r="D19" s="8">
        <f>D20+D21</f>
        <v>0</v>
      </c>
      <c r="E19" s="8"/>
    </row>
    <row r="20" spans="1:5" ht="14.25" customHeight="1" x14ac:dyDescent="0.2">
      <c r="A20" s="29" t="s">
        <v>57</v>
      </c>
      <c r="B20" s="14"/>
      <c r="C20" s="14"/>
      <c r="D20" s="11">
        <v>0</v>
      </c>
      <c r="E20" s="11"/>
    </row>
    <row r="21" spans="1:5" ht="14.25" customHeight="1" x14ac:dyDescent="0.2">
      <c r="A21" s="29" t="s">
        <v>61</v>
      </c>
      <c r="B21" s="14"/>
      <c r="C21" s="14"/>
      <c r="D21" s="11">
        <v>0</v>
      </c>
      <c r="E21" s="11"/>
    </row>
    <row r="22" spans="1:5" ht="13.2" x14ac:dyDescent="0.25">
      <c r="A22" s="27" t="s">
        <v>63</v>
      </c>
      <c r="B22" s="8"/>
      <c r="C22" s="8"/>
      <c r="D22" s="8">
        <f>D25+D24+D23</f>
        <v>1886.93</v>
      </c>
      <c r="E22" s="8"/>
    </row>
    <row r="23" spans="1:5" ht="13.2" x14ac:dyDescent="0.2">
      <c r="A23" s="29" t="s">
        <v>66</v>
      </c>
      <c r="B23" s="11"/>
      <c r="C23" s="11"/>
      <c r="D23" s="11">
        <v>647.03</v>
      </c>
      <c r="E23" s="11"/>
    </row>
    <row r="24" spans="1:5" ht="13.2" x14ac:dyDescent="0.25">
      <c r="A24" s="28" t="s">
        <v>111</v>
      </c>
      <c r="B24" s="8"/>
      <c r="C24" s="8"/>
      <c r="D24" s="11">
        <v>59.9</v>
      </c>
      <c r="E24" s="8"/>
    </row>
    <row r="25" spans="1:5" ht="13.2" x14ac:dyDescent="0.25">
      <c r="A25" s="28" t="s">
        <v>72</v>
      </c>
      <c r="B25" s="14"/>
      <c r="C25" s="14"/>
      <c r="D25" s="11">
        <v>1180</v>
      </c>
      <c r="E25" s="11"/>
    </row>
    <row r="26" spans="1:5" ht="13.2" x14ac:dyDescent="0.25">
      <c r="A26" s="27" t="s">
        <v>75</v>
      </c>
      <c r="B26" s="8"/>
      <c r="C26" s="8"/>
      <c r="D26" s="8">
        <f>D27</f>
        <v>823.31</v>
      </c>
      <c r="E26" s="8"/>
    </row>
    <row r="27" spans="1:5" ht="13.2" x14ac:dyDescent="0.25">
      <c r="A27" s="28" t="s">
        <v>77</v>
      </c>
      <c r="B27" s="14"/>
      <c r="C27" s="14"/>
      <c r="D27" s="11">
        <v>823.31</v>
      </c>
      <c r="E27" s="11"/>
    </row>
    <row r="28" spans="1:5" ht="13.2" x14ac:dyDescent="0.2">
      <c r="A28" s="35" t="s">
        <v>124</v>
      </c>
      <c r="B28" s="34">
        <v>0</v>
      </c>
      <c r="C28" s="34">
        <v>0</v>
      </c>
      <c r="D28" s="34">
        <f>D29</f>
        <v>0</v>
      </c>
      <c r="E28" s="34" t="s">
        <v>0</v>
      </c>
    </row>
    <row r="29" spans="1:5" ht="13.2" x14ac:dyDescent="0.25">
      <c r="A29" s="27" t="s">
        <v>88</v>
      </c>
      <c r="B29" s="8"/>
      <c r="C29" s="8"/>
      <c r="D29" s="8">
        <f>D30</f>
        <v>0</v>
      </c>
      <c r="E29" s="8"/>
    </row>
    <row r="30" spans="1:5" ht="13.2" x14ac:dyDescent="0.25">
      <c r="A30" s="28" t="s">
        <v>89</v>
      </c>
      <c r="B30" s="11"/>
      <c r="C30" s="11"/>
      <c r="D30" s="11">
        <v>0</v>
      </c>
      <c r="E30" s="11"/>
    </row>
    <row r="31" spans="1:5" ht="13.2" x14ac:dyDescent="0.25">
      <c r="A31" s="25" t="s">
        <v>103</v>
      </c>
      <c r="B31" s="24">
        <f>B32</f>
        <v>8350</v>
      </c>
      <c r="C31" s="24">
        <f>C32</f>
        <v>8350</v>
      </c>
      <c r="D31" s="24">
        <f>D32</f>
        <v>3788.69</v>
      </c>
      <c r="E31" s="24" t="s">
        <v>0</v>
      </c>
    </row>
    <row r="32" spans="1:5" ht="13.2" x14ac:dyDescent="0.25">
      <c r="A32" s="43" t="s">
        <v>9</v>
      </c>
      <c r="B32" s="44">
        <f>B33+B40</f>
        <v>8350</v>
      </c>
      <c r="C32" s="44">
        <f>C33+C40</f>
        <v>8350</v>
      </c>
      <c r="D32" s="44">
        <f>D33+D40</f>
        <v>3788.69</v>
      </c>
      <c r="E32" s="44">
        <f>D32/B32*100</f>
        <v>45.373532934131738</v>
      </c>
    </row>
    <row r="33" spans="1:5" ht="13.2" x14ac:dyDescent="0.2">
      <c r="A33" s="35" t="s">
        <v>121</v>
      </c>
      <c r="B33" s="34">
        <v>7350</v>
      </c>
      <c r="C33" s="34">
        <v>7350</v>
      </c>
      <c r="D33" s="34">
        <f>D34+D36+D38</f>
        <v>3788.69</v>
      </c>
      <c r="E33" s="34">
        <f>D33/B33*100</f>
        <v>51.546802721088433</v>
      </c>
    </row>
    <row r="34" spans="1:5" ht="13.2" x14ac:dyDescent="0.25">
      <c r="A34" s="27" t="s">
        <v>43</v>
      </c>
      <c r="B34" s="8"/>
      <c r="C34" s="8"/>
      <c r="D34" s="8">
        <f>D35</f>
        <v>3252.1</v>
      </c>
      <c r="E34" s="8"/>
    </row>
    <row r="35" spans="1:5" ht="13.2" x14ac:dyDescent="0.25">
      <c r="A35" s="28" t="s">
        <v>44</v>
      </c>
      <c r="B35" s="11"/>
      <c r="C35" s="11"/>
      <c r="D35" s="11">
        <v>3252.1</v>
      </c>
      <c r="E35" s="11"/>
    </row>
    <row r="36" spans="1:5" ht="13.2" x14ac:dyDescent="0.25">
      <c r="A36" s="27" t="s">
        <v>46</v>
      </c>
      <c r="B36" s="8"/>
      <c r="C36" s="8"/>
      <c r="D36" s="8">
        <f>D37</f>
        <v>0</v>
      </c>
      <c r="E36" s="8"/>
    </row>
    <row r="37" spans="1:5" ht="13.2" x14ac:dyDescent="0.25">
      <c r="A37" s="28" t="s">
        <v>47</v>
      </c>
      <c r="B37" s="11"/>
      <c r="C37" s="11"/>
      <c r="D37" s="11">
        <v>0</v>
      </c>
      <c r="E37" s="11"/>
    </row>
    <row r="38" spans="1:5" ht="13.2" x14ac:dyDescent="0.25">
      <c r="A38" s="27" t="s">
        <v>48</v>
      </c>
      <c r="B38" s="8"/>
      <c r="C38" s="8"/>
      <c r="D38" s="8">
        <f>D39</f>
        <v>536.59</v>
      </c>
      <c r="E38" s="8"/>
    </row>
    <row r="39" spans="1:5" ht="13.2" x14ac:dyDescent="0.25">
      <c r="A39" s="28" t="s">
        <v>49</v>
      </c>
      <c r="B39" s="11"/>
      <c r="C39" s="11"/>
      <c r="D39" s="11">
        <v>536.59</v>
      </c>
      <c r="E39" s="11"/>
    </row>
    <row r="40" spans="1:5" ht="13.2" x14ac:dyDescent="0.2">
      <c r="A40" s="35" t="s">
        <v>122</v>
      </c>
      <c r="B40" s="34">
        <v>1000</v>
      </c>
      <c r="C40" s="34">
        <v>1000</v>
      </c>
      <c r="D40" s="34">
        <f>D41+D43</f>
        <v>0</v>
      </c>
      <c r="E40" s="34" t="s">
        <v>0</v>
      </c>
    </row>
    <row r="41" spans="1:5" ht="13.2" x14ac:dyDescent="0.25">
      <c r="A41" s="27" t="s">
        <v>51</v>
      </c>
      <c r="B41" s="8"/>
      <c r="C41" s="8"/>
      <c r="D41" s="8">
        <f>D42</f>
        <v>0</v>
      </c>
      <c r="E41" s="8"/>
    </row>
    <row r="42" spans="1:5" ht="13.2" x14ac:dyDescent="0.25">
      <c r="A42" s="28" t="s">
        <v>53</v>
      </c>
      <c r="B42" s="8"/>
      <c r="C42" s="8"/>
      <c r="D42" s="11">
        <v>0</v>
      </c>
      <c r="E42" s="8"/>
    </row>
    <row r="43" spans="1:5" ht="13.2" x14ac:dyDescent="0.25">
      <c r="A43" s="27" t="s">
        <v>56</v>
      </c>
      <c r="B43" s="8">
        <v>0</v>
      </c>
      <c r="C43" s="8">
        <v>0</v>
      </c>
      <c r="D43" s="8">
        <f>D44</f>
        <v>0</v>
      </c>
      <c r="E43" s="8"/>
    </row>
    <row r="44" spans="1:5" ht="13.2" x14ac:dyDescent="0.25">
      <c r="A44" s="28" t="s">
        <v>59</v>
      </c>
      <c r="B44" s="8"/>
      <c r="C44" s="8"/>
      <c r="D44" s="11">
        <v>0</v>
      </c>
      <c r="E44" s="8"/>
    </row>
    <row r="45" spans="1:5" ht="13.2" x14ac:dyDescent="0.25">
      <c r="A45" s="25" t="s">
        <v>132</v>
      </c>
      <c r="B45" s="42"/>
      <c r="C45" s="42"/>
      <c r="D45" s="42">
        <f>D46+D51</f>
        <v>1999.82</v>
      </c>
      <c r="E45" s="42"/>
    </row>
    <row r="46" spans="1:5" ht="13.2" x14ac:dyDescent="0.25">
      <c r="A46" s="43" t="s">
        <v>9</v>
      </c>
      <c r="B46" s="44">
        <v>0</v>
      </c>
      <c r="C46" s="44">
        <v>0</v>
      </c>
      <c r="D46" s="44">
        <f>D47</f>
        <v>1904.57</v>
      </c>
      <c r="E46" s="44" t="s">
        <v>0</v>
      </c>
    </row>
    <row r="47" spans="1:5" ht="13.2" x14ac:dyDescent="0.2">
      <c r="A47" s="35" t="s">
        <v>122</v>
      </c>
      <c r="B47" s="34">
        <v>0</v>
      </c>
      <c r="C47" s="34">
        <v>0</v>
      </c>
      <c r="D47" s="34">
        <f>D48</f>
        <v>1904.57</v>
      </c>
      <c r="E47" s="34" t="s">
        <v>0</v>
      </c>
    </row>
    <row r="48" spans="1:5" ht="13.2" x14ac:dyDescent="0.25">
      <c r="A48" s="27" t="s">
        <v>56</v>
      </c>
      <c r="B48" s="8"/>
      <c r="C48" s="8"/>
      <c r="D48" s="8">
        <f>D49</f>
        <v>1904.57</v>
      </c>
      <c r="E48" s="8"/>
    </row>
    <row r="49" spans="1:5" ht="13.2" x14ac:dyDescent="0.25">
      <c r="A49" s="28" t="s">
        <v>58</v>
      </c>
      <c r="B49" s="8"/>
      <c r="C49" s="8"/>
      <c r="D49" s="11">
        <v>1904.57</v>
      </c>
      <c r="E49" s="8"/>
    </row>
    <row r="50" spans="1:5" ht="13.2" x14ac:dyDescent="0.25">
      <c r="A50" s="43" t="s">
        <v>14</v>
      </c>
      <c r="B50" s="44">
        <v>0</v>
      </c>
      <c r="C50" s="44">
        <v>0</v>
      </c>
      <c r="D50" s="44">
        <f>D51</f>
        <v>95.25</v>
      </c>
      <c r="E50" s="44" t="s">
        <v>0</v>
      </c>
    </row>
    <row r="51" spans="1:5" ht="13.2" x14ac:dyDescent="0.2">
      <c r="A51" s="35" t="s">
        <v>122</v>
      </c>
      <c r="B51" s="34">
        <v>0</v>
      </c>
      <c r="C51" s="34">
        <v>0</v>
      </c>
      <c r="D51" s="34">
        <f>D52</f>
        <v>95.25</v>
      </c>
      <c r="E51" s="34" t="s">
        <v>0</v>
      </c>
    </row>
    <row r="52" spans="1:5" ht="13.2" x14ac:dyDescent="0.25">
      <c r="A52" s="27" t="s">
        <v>56</v>
      </c>
      <c r="B52" s="8"/>
      <c r="C52" s="8"/>
      <c r="D52" s="8">
        <f>D53</f>
        <v>95.25</v>
      </c>
      <c r="E52" s="8"/>
    </row>
    <row r="53" spans="1:5" ht="13.2" x14ac:dyDescent="0.25">
      <c r="A53" s="28" t="s">
        <v>58</v>
      </c>
      <c r="B53" s="8"/>
      <c r="C53" s="8"/>
      <c r="D53" s="11">
        <v>95.25</v>
      </c>
      <c r="E53" s="8"/>
    </row>
    <row r="54" spans="1:5" ht="13.2" x14ac:dyDescent="0.25">
      <c r="A54" s="23" t="s">
        <v>104</v>
      </c>
      <c r="B54" s="24">
        <f>B55+B70+B75</f>
        <v>36330</v>
      </c>
      <c r="C54" s="24">
        <f>C55+C70+C75</f>
        <v>36330</v>
      </c>
      <c r="D54" s="24">
        <f>D55+D70+D75</f>
        <v>7354.7599999999993</v>
      </c>
      <c r="E54" s="24">
        <f>D54/B54*100</f>
        <v>20.244315992292869</v>
      </c>
    </row>
    <row r="55" spans="1:5" ht="13.2" x14ac:dyDescent="0.25">
      <c r="A55" s="25" t="s">
        <v>105</v>
      </c>
      <c r="B55" s="24">
        <f>B56+B60+B64</f>
        <v>35500</v>
      </c>
      <c r="C55" s="24">
        <f>C56+C60+C64</f>
        <v>35500</v>
      </c>
      <c r="D55" s="24">
        <f>D56+D60+D64</f>
        <v>5618.2699999999995</v>
      </c>
      <c r="E55" s="24">
        <f>D55/B55*100</f>
        <v>15.826112676056336</v>
      </c>
    </row>
    <row r="56" spans="1:5" ht="13.2" x14ac:dyDescent="0.25">
      <c r="A56" s="43" t="s">
        <v>22</v>
      </c>
      <c r="B56" s="44">
        <f>B57</f>
        <v>34000</v>
      </c>
      <c r="C56" s="44">
        <f>C57</f>
        <v>34000</v>
      </c>
      <c r="D56" s="44">
        <f>D58</f>
        <v>5288.44</v>
      </c>
      <c r="E56" s="44">
        <f>D56/B56*100</f>
        <v>15.554235294117646</v>
      </c>
    </row>
    <row r="57" spans="1:5" ht="13.2" x14ac:dyDescent="0.2">
      <c r="A57" s="35" t="s">
        <v>122</v>
      </c>
      <c r="B57" s="34">
        <v>34000</v>
      </c>
      <c r="C57" s="34">
        <v>34000</v>
      </c>
      <c r="D57" s="34">
        <f>D58+D60</f>
        <v>5288.44</v>
      </c>
      <c r="E57" s="34">
        <f>D57/B57*100</f>
        <v>15.554235294117646</v>
      </c>
    </row>
    <row r="58" spans="1:5" ht="13.2" x14ac:dyDescent="0.25">
      <c r="A58" s="27" t="s">
        <v>75</v>
      </c>
      <c r="B58" s="8"/>
      <c r="C58" s="8"/>
      <c r="D58" s="8">
        <f>D59</f>
        <v>5288.44</v>
      </c>
      <c r="E58" s="8"/>
    </row>
    <row r="59" spans="1:5" ht="13.2" x14ac:dyDescent="0.25">
      <c r="A59" s="28" t="s">
        <v>81</v>
      </c>
      <c r="B59" s="14"/>
      <c r="C59" s="14"/>
      <c r="D59" s="11">
        <v>5288.44</v>
      </c>
      <c r="E59" s="11"/>
    </row>
    <row r="60" spans="1:5" ht="13.2" x14ac:dyDescent="0.25">
      <c r="A60" s="43" t="s">
        <v>14</v>
      </c>
      <c r="B60" s="44">
        <v>0</v>
      </c>
      <c r="C60" s="44">
        <v>0</v>
      </c>
      <c r="D60" s="44">
        <f>D62</f>
        <v>0</v>
      </c>
      <c r="E60" s="44" t="s">
        <v>0</v>
      </c>
    </row>
    <row r="61" spans="1:5" ht="13.2" x14ac:dyDescent="0.2">
      <c r="A61" s="35" t="s">
        <v>124</v>
      </c>
      <c r="B61" s="34">
        <v>0</v>
      </c>
      <c r="C61" s="34">
        <v>0</v>
      </c>
      <c r="D61" s="34">
        <f>D62</f>
        <v>0</v>
      </c>
      <c r="E61" s="34" t="s">
        <v>0</v>
      </c>
    </row>
    <row r="62" spans="1:5" ht="13.2" x14ac:dyDescent="0.25">
      <c r="A62" s="27" t="s">
        <v>88</v>
      </c>
      <c r="B62" s="13"/>
      <c r="C62" s="13"/>
      <c r="D62" s="8">
        <f>D63</f>
        <v>0</v>
      </c>
      <c r="E62" s="8"/>
    </row>
    <row r="63" spans="1:5" ht="13.2" x14ac:dyDescent="0.25">
      <c r="A63" s="28" t="s">
        <v>89</v>
      </c>
      <c r="B63" s="14"/>
      <c r="C63" s="14"/>
      <c r="D63" s="11">
        <v>0</v>
      </c>
      <c r="E63" s="11"/>
    </row>
    <row r="64" spans="1:5" ht="13.2" x14ac:dyDescent="0.25">
      <c r="A64" s="43" t="s">
        <v>33</v>
      </c>
      <c r="B64" s="44">
        <f>B65</f>
        <v>1500</v>
      </c>
      <c r="C64" s="44">
        <f>C65</f>
        <v>1500</v>
      </c>
      <c r="D64" s="44">
        <f>D66+D68</f>
        <v>329.83</v>
      </c>
      <c r="E64" s="44">
        <f>D64/B64*100</f>
        <v>21.988666666666663</v>
      </c>
    </row>
    <row r="65" spans="1:5" ht="13.2" x14ac:dyDescent="0.2">
      <c r="A65" s="35" t="s">
        <v>124</v>
      </c>
      <c r="B65" s="34">
        <v>1500</v>
      </c>
      <c r="C65" s="34">
        <v>1500</v>
      </c>
      <c r="D65" s="34">
        <f>D66+D68</f>
        <v>329.83</v>
      </c>
      <c r="E65" s="34">
        <f>D65/B65*100</f>
        <v>21.988666666666663</v>
      </c>
    </row>
    <row r="66" spans="1:5" ht="13.2" x14ac:dyDescent="0.25">
      <c r="A66" s="27" t="s">
        <v>88</v>
      </c>
      <c r="B66" s="8"/>
      <c r="C66" s="8"/>
      <c r="D66" s="8">
        <f>D67</f>
        <v>133.66999999999999</v>
      </c>
      <c r="E66" s="8"/>
    </row>
    <row r="67" spans="1:5" ht="13.2" x14ac:dyDescent="0.25">
      <c r="A67" s="28" t="s">
        <v>92</v>
      </c>
      <c r="B67" s="11"/>
      <c r="C67" s="11"/>
      <c r="D67" s="11">
        <v>133.66999999999999</v>
      </c>
      <c r="E67" s="11"/>
    </row>
    <row r="68" spans="1:5" ht="13.2" x14ac:dyDescent="0.25">
      <c r="A68" s="27" t="s">
        <v>94</v>
      </c>
      <c r="B68" s="8"/>
      <c r="C68" s="8"/>
      <c r="D68" s="8">
        <f>D69</f>
        <v>196.16</v>
      </c>
      <c r="E68" s="8"/>
    </row>
    <row r="69" spans="1:5" ht="13.2" x14ac:dyDescent="0.25">
      <c r="A69" s="28" t="s">
        <v>95</v>
      </c>
      <c r="B69" s="14"/>
      <c r="C69" s="14"/>
      <c r="D69" s="11">
        <v>196.16</v>
      </c>
      <c r="E69" s="11"/>
    </row>
    <row r="70" spans="1:5" ht="13.2" x14ac:dyDescent="0.25">
      <c r="A70" s="25" t="s">
        <v>106</v>
      </c>
      <c r="B70" s="24">
        <f>B71</f>
        <v>830</v>
      </c>
      <c r="C70" s="24">
        <f>C71</f>
        <v>830</v>
      </c>
      <c r="D70" s="24">
        <f>D71</f>
        <v>336.49</v>
      </c>
      <c r="E70" s="24">
        <f>D70/B70*100</f>
        <v>40.540963855421687</v>
      </c>
    </row>
    <row r="71" spans="1:5" ht="13.2" x14ac:dyDescent="0.25">
      <c r="A71" s="43" t="s">
        <v>37</v>
      </c>
      <c r="B71" s="44">
        <f>B72</f>
        <v>830</v>
      </c>
      <c r="C71" s="44">
        <f>C72</f>
        <v>830</v>
      </c>
      <c r="D71" s="44">
        <f>D73</f>
        <v>336.49</v>
      </c>
      <c r="E71" s="44">
        <f>D71/B71*100</f>
        <v>40.540963855421687</v>
      </c>
    </row>
    <row r="72" spans="1:5" ht="26.4" x14ac:dyDescent="0.2">
      <c r="A72" s="35" t="s">
        <v>128</v>
      </c>
      <c r="B72" s="34">
        <v>830</v>
      </c>
      <c r="C72" s="34">
        <v>830</v>
      </c>
      <c r="D72" s="34">
        <f>D73</f>
        <v>336.49</v>
      </c>
      <c r="E72" s="34">
        <f>D72/B72*100</f>
        <v>40.540963855421687</v>
      </c>
    </row>
    <row r="73" spans="1:5" ht="13.2" x14ac:dyDescent="0.25">
      <c r="A73" s="27" t="s">
        <v>86</v>
      </c>
      <c r="B73" s="8"/>
      <c r="C73" s="8"/>
      <c r="D73" s="8">
        <f>D74</f>
        <v>336.49</v>
      </c>
      <c r="E73" s="8"/>
    </row>
    <row r="74" spans="1:5" ht="12.75" customHeight="1" x14ac:dyDescent="0.25">
      <c r="A74" s="28" t="s">
        <v>87</v>
      </c>
      <c r="B74" s="14"/>
      <c r="C74" s="14"/>
      <c r="D74" s="11">
        <v>336.49</v>
      </c>
      <c r="E74" s="11"/>
    </row>
    <row r="75" spans="1:5" ht="12.75" customHeight="1" x14ac:dyDescent="0.25">
      <c r="A75" s="25" t="s">
        <v>107</v>
      </c>
      <c r="B75" s="24">
        <v>0</v>
      </c>
      <c r="C75" s="24">
        <v>0</v>
      </c>
      <c r="D75" s="24">
        <f>D76</f>
        <v>1400</v>
      </c>
      <c r="E75" s="24"/>
    </row>
    <row r="76" spans="1:5" ht="12.75" customHeight="1" x14ac:dyDescent="0.25">
      <c r="A76" s="43" t="s">
        <v>37</v>
      </c>
      <c r="B76" s="44">
        <v>0</v>
      </c>
      <c r="C76" s="44">
        <v>0</v>
      </c>
      <c r="D76" s="44">
        <f>D77+D85</f>
        <v>1400</v>
      </c>
      <c r="E76" s="44" t="s">
        <v>0</v>
      </c>
    </row>
    <row r="77" spans="1:5" ht="12.75" customHeight="1" x14ac:dyDescent="0.2">
      <c r="A77" s="35" t="s">
        <v>122</v>
      </c>
      <c r="B77" s="34">
        <v>0</v>
      </c>
      <c r="C77" s="34">
        <v>0</v>
      </c>
      <c r="D77" s="34">
        <f>D78+D80+D83</f>
        <v>1215</v>
      </c>
      <c r="E77" s="34" t="s">
        <v>0</v>
      </c>
    </row>
    <row r="78" spans="1:5" ht="12.75" customHeight="1" x14ac:dyDescent="0.25">
      <c r="A78" s="27" t="s">
        <v>56</v>
      </c>
      <c r="B78" s="8"/>
      <c r="C78" s="8"/>
      <c r="D78" s="8">
        <f>D79</f>
        <v>14.59</v>
      </c>
      <c r="E78" s="11"/>
    </row>
    <row r="79" spans="1:5" ht="12.75" customHeight="1" x14ac:dyDescent="0.25">
      <c r="A79" s="28" t="s">
        <v>133</v>
      </c>
      <c r="B79" s="8"/>
      <c r="C79" s="8"/>
      <c r="D79" s="11">
        <v>14.59</v>
      </c>
      <c r="E79" s="11"/>
    </row>
    <row r="80" spans="1:5" ht="12.75" customHeight="1" x14ac:dyDescent="0.25">
      <c r="A80" s="27" t="s">
        <v>63</v>
      </c>
      <c r="B80" s="8"/>
      <c r="C80" s="8"/>
      <c r="D80" s="8">
        <f>D81+D82</f>
        <v>1146.73</v>
      </c>
      <c r="E80" s="11"/>
    </row>
    <row r="81" spans="1:5" ht="12.75" customHeight="1" x14ac:dyDescent="0.25">
      <c r="A81" s="28" t="s">
        <v>70</v>
      </c>
      <c r="B81" s="11"/>
      <c r="C81" s="11"/>
      <c r="D81" s="11">
        <v>1128.1400000000001</v>
      </c>
      <c r="E81" s="11"/>
    </row>
    <row r="82" spans="1:5" ht="12.75" customHeight="1" x14ac:dyDescent="0.25">
      <c r="A82" s="28" t="s">
        <v>72</v>
      </c>
      <c r="B82" s="8"/>
      <c r="C82" s="8"/>
      <c r="D82" s="11">
        <v>18.59</v>
      </c>
      <c r="E82" s="11"/>
    </row>
    <row r="83" spans="1:5" ht="12.75" customHeight="1" x14ac:dyDescent="0.25">
      <c r="A83" s="27" t="s">
        <v>75</v>
      </c>
      <c r="B83" s="8"/>
      <c r="C83" s="8"/>
      <c r="D83" s="8">
        <f>D84</f>
        <v>53.68</v>
      </c>
      <c r="E83" s="11"/>
    </row>
    <row r="84" spans="1:5" ht="12.75" customHeight="1" x14ac:dyDescent="0.25">
      <c r="A84" s="28" t="s">
        <v>77</v>
      </c>
      <c r="B84" s="8"/>
      <c r="C84" s="8"/>
      <c r="D84" s="11">
        <v>53.68</v>
      </c>
      <c r="E84" s="11"/>
    </row>
    <row r="85" spans="1:5" ht="12.75" customHeight="1" x14ac:dyDescent="0.2">
      <c r="A85" s="35" t="s">
        <v>124</v>
      </c>
      <c r="B85" s="34">
        <v>0</v>
      </c>
      <c r="C85" s="34">
        <v>0</v>
      </c>
      <c r="D85" s="34">
        <f>D86</f>
        <v>185</v>
      </c>
      <c r="E85" s="34" t="s">
        <v>0</v>
      </c>
    </row>
    <row r="86" spans="1:5" ht="12.75" customHeight="1" x14ac:dyDescent="0.25">
      <c r="A86" s="27" t="s">
        <v>88</v>
      </c>
      <c r="B86" s="8"/>
      <c r="C86" s="8"/>
      <c r="D86" s="8">
        <f>D87</f>
        <v>185</v>
      </c>
      <c r="E86" s="11"/>
    </row>
    <row r="87" spans="1:5" ht="12.75" customHeight="1" x14ac:dyDescent="0.25">
      <c r="A87" s="28" t="s">
        <v>89</v>
      </c>
      <c r="B87" s="11"/>
      <c r="C87" s="11"/>
      <c r="D87" s="11">
        <v>185</v>
      </c>
      <c r="E87" s="11"/>
    </row>
    <row r="88" spans="1:5" s="19" customFormat="1" ht="13.2" x14ac:dyDescent="0.3">
      <c r="A88" s="96" t="s">
        <v>108</v>
      </c>
      <c r="B88" s="24">
        <f>B89+B213</f>
        <v>1471385</v>
      </c>
      <c r="C88" s="24">
        <f>C89+C213</f>
        <v>1471385</v>
      </c>
      <c r="D88" s="24">
        <f>D89+D213</f>
        <v>772974.78999999992</v>
      </c>
      <c r="E88" s="24">
        <f>D88/B88*100</f>
        <v>52.533822894755609</v>
      </c>
    </row>
    <row r="89" spans="1:5" s="19" customFormat="1" ht="13.2" x14ac:dyDescent="0.3">
      <c r="A89" s="96" t="s">
        <v>109</v>
      </c>
      <c r="B89" s="24">
        <f>B97+B137+B143+B178+B211</f>
        <v>1464385</v>
      </c>
      <c r="C89" s="24">
        <f>C97+C137+C143+C178+C211</f>
        <v>1464385</v>
      </c>
      <c r="D89" s="24">
        <f>D90+D97+D137+D143+D178+D211</f>
        <v>768596.72</v>
      </c>
      <c r="E89" s="24">
        <f>D89/B89*100</f>
        <v>52.485973292542596</v>
      </c>
    </row>
    <row r="90" spans="1:5" ht="13.2" x14ac:dyDescent="0.25">
      <c r="A90" s="43" t="s">
        <v>37</v>
      </c>
      <c r="B90" s="45"/>
      <c r="C90" s="45"/>
      <c r="D90" s="45">
        <f>D91+D93+D95</f>
        <v>0</v>
      </c>
      <c r="E90" s="44" t="s">
        <v>0</v>
      </c>
    </row>
    <row r="91" spans="1:5" ht="13.2" x14ac:dyDescent="0.25">
      <c r="A91" s="27" t="s">
        <v>46</v>
      </c>
      <c r="B91" s="24"/>
      <c r="C91" s="24"/>
      <c r="D91" s="30">
        <f>D92</f>
        <v>0</v>
      </c>
      <c r="E91" s="24"/>
    </row>
    <row r="92" spans="1:5" ht="13.2" x14ac:dyDescent="0.25">
      <c r="A92" s="28" t="s">
        <v>47</v>
      </c>
      <c r="B92" s="24"/>
      <c r="C92" s="24"/>
      <c r="D92" s="31">
        <v>0</v>
      </c>
      <c r="E92" s="24"/>
    </row>
    <row r="93" spans="1:5" ht="13.2" hidden="1" x14ac:dyDescent="0.25">
      <c r="A93" s="27" t="s">
        <v>63</v>
      </c>
      <c r="B93" s="24"/>
      <c r="C93" s="24"/>
      <c r="D93" s="30">
        <f>D94</f>
        <v>0</v>
      </c>
      <c r="E93" s="24" t="s">
        <v>0</v>
      </c>
    </row>
    <row r="94" spans="1:5" ht="12" hidden="1" customHeight="1" x14ac:dyDescent="0.2">
      <c r="A94" s="29" t="s">
        <v>65</v>
      </c>
      <c r="B94" s="24"/>
      <c r="C94" s="24"/>
      <c r="D94" s="31"/>
      <c r="E94" s="24"/>
    </row>
    <row r="95" spans="1:5" ht="12" hidden="1" customHeight="1" x14ac:dyDescent="0.25">
      <c r="A95" s="27" t="s">
        <v>110</v>
      </c>
      <c r="B95" s="24"/>
      <c r="C95" s="24"/>
      <c r="D95" s="30"/>
      <c r="E95" s="24" t="s">
        <v>0</v>
      </c>
    </row>
    <row r="96" spans="1:5" ht="12" hidden="1" customHeight="1" x14ac:dyDescent="0.2">
      <c r="A96" s="29" t="s">
        <v>87</v>
      </c>
      <c r="B96" s="24"/>
      <c r="C96" s="24"/>
      <c r="D96" s="31"/>
      <c r="E96" s="24"/>
    </row>
    <row r="97" spans="1:5" ht="13.2" x14ac:dyDescent="0.25">
      <c r="A97" s="43" t="s">
        <v>22</v>
      </c>
      <c r="B97" s="45">
        <f>B98+B106+B131+B134</f>
        <v>25700</v>
      </c>
      <c r="C97" s="45">
        <f>C98+C106+C131+C134</f>
        <v>25700</v>
      </c>
      <c r="D97" s="45">
        <f>D98+D106+D131+D134</f>
        <v>4792.9699999999993</v>
      </c>
      <c r="E97" s="44">
        <f>D97/B97*100</f>
        <v>18.649688715953307</v>
      </c>
    </row>
    <row r="98" spans="1:5" ht="13.2" x14ac:dyDescent="0.2">
      <c r="A98" s="35" t="s">
        <v>121</v>
      </c>
      <c r="B98" s="34">
        <v>9505</v>
      </c>
      <c r="C98" s="34">
        <v>9505</v>
      </c>
      <c r="D98" s="34">
        <f>D99+D102+D104</f>
        <v>4230.3599999999997</v>
      </c>
      <c r="E98" s="34">
        <f>D98/B98*100</f>
        <v>44.506680694371383</v>
      </c>
    </row>
    <row r="99" spans="1:5" ht="13.2" x14ac:dyDescent="0.25">
      <c r="A99" s="27" t="s">
        <v>43</v>
      </c>
      <c r="B99" s="8"/>
      <c r="C99" s="8"/>
      <c r="D99" s="8">
        <f>D100+D101</f>
        <v>3631.22</v>
      </c>
      <c r="E99" s="8"/>
    </row>
    <row r="100" spans="1:5" ht="13.2" x14ac:dyDescent="0.25">
      <c r="A100" s="28" t="s">
        <v>44</v>
      </c>
      <c r="B100" s="14"/>
      <c r="C100" s="14"/>
      <c r="D100" s="11">
        <v>3479.43</v>
      </c>
      <c r="E100" s="11"/>
    </row>
    <row r="101" spans="1:5" ht="13.2" x14ac:dyDescent="0.25">
      <c r="A101" s="28" t="s">
        <v>45</v>
      </c>
      <c r="B101" s="14"/>
      <c r="C101" s="14"/>
      <c r="D101" s="11">
        <v>151.79</v>
      </c>
      <c r="E101" s="11"/>
    </row>
    <row r="102" spans="1:5" ht="13.2" x14ac:dyDescent="0.25">
      <c r="A102" s="27" t="s">
        <v>46</v>
      </c>
      <c r="B102" s="8"/>
      <c r="C102" s="8"/>
      <c r="D102" s="8">
        <f>D103</f>
        <v>0</v>
      </c>
      <c r="E102" s="8"/>
    </row>
    <row r="103" spans="1:5" ht="13.2" x14ac:dyDescent="0.25">
      <c r="A103" s="28" t="s">
        <v>47</v>
      </c>
      <c r="B103" s="14"/>
      <c r="C103" s="14"/>
      <c r="D103" s="11">
        <v>0</v>
      </c>
      <c r="E103" s="11"/>
    </row>
    <row r="104" spans="1:5" ht="13.2" x14ac:dyDescent="0.25">
      <c r="A104" s="27" t="s">
        <v>48</v>
      </c>
      <c r="B104" s="8"/>
      <c r="C104" s="8"/>
      <c r="D104" s="8">
        <f>D105</f>
        <v>599.14</v>
      </c>
      <c r="E104" s="8"/>
    </row>
    <row r="105" spans="1:5" ht="13.2" x14ac:dyDescent="0.25">
      <c r="A105" s="28" t="s">
        <v>49</v>
      </c>
      <c r="B105" s="14"/>
      <c r="C105" s="14"/>
      <c r="D105" s="11">
        <v>599.14</v>
      </c>
      <c r="E105" s="11"/>
    </row>
    <row r="106" spans="1:5" ht="13.2" x14ac:dyDescent="0.2">
      <c r="A106" s="35" t="s">
        <v>122</v>
      </c>
      <c r="B106" s="34">
        <v>16045</v>
      </c>
      <c r="C106" s="34">
        <v>16045</v>
      </c>
      <c r="D106" s="34">
        <f>D107+D108+D114+D124+D126</f>
        <v>561.63</v>
      </c>
      <c r="E106" s="34">
        <f>D106/B106*100</f>
        <v>3.5003427859146155</v>
      </c>
    </row>
    <row r="107" spans="1:5" ht="13.2" x14ac:dyDescent="0.25">
      <c r="A107" s="27" t="s">
        <v>51</v>
      </c>
      <c r="B107" s="8"/>
      <c r="C107" s="8"/>
      <c r="D107" s="8">
        <v>0</v>
      </c>
      <c r="E107" s="8"/>
    </row>
    <row r="108" spans="1:5" ht="13.2" x14ac:dyDescent="0.25">
      <c r="A108" s="27" t="s">
        <v>56</v>
      </c>
      <c r="B108" s="8"/>
      <c r="C108" s="8"/>
      <c r="D108" s="8">
        <f>D109+D110+D111+D112+D113</f>
        <v>28.1</v>
      </c>
      <c r="E108" s="8"/>
    </row>
    <row r="109" spans="1:5" ht="15.75" customHeight="1" x14ac:dyDescent="0.25">
      <c r="A109" s="28" t="s">
        <v>57</v>
      </c>
      <c r="B109" s="14"/>
      <c r="C109" s="14"/>
      <c r="D109" s="11">
        <v>28.1</v>
      </c>
      <c r="E109" s="11"/>
    </row>
    <row r="110" spans="1:5" ht="15.75" customHeight="1" x14ac:dyDescent="0.25">
      <c r="A110" s="28" t="s">
        <v>58</v>
      </c>
      <c r="B110" s="14"/>
      <c r="C110" s="14"/>
      <c r="D110" s="11">
        <v>0</v>
      </c>
      <c r="E110" s="11"/>
    </row>
    <row r="111" spans="1:5" ht="15.75" customHeight="1" x14ac:dyDescent="0.25">
      <c r="A111" s="28" t="s">
        <v>59</v>
      </c>
      <c r="B111" s="14"/>
      <c r="C111" s="14"/>
      <c r="D111" s="11">
        <v>0</v>
      </c>
      <c r="E111" s="11"/>
    </row>
    <row r="112" spans="1:5" ht="13.2" x14ac:dyDescent="0.25">
      <c r="A112" s="28" t="s">
        <v>60</v>
      </c>
      <c r="B112" s="14"/>
      <c r="C112" s="14"/>
      <c r="D112" s="11">
        <v>0</v>
      </c>
      <c r="E112" s="11"/>
    </row>
    <row r="113" spans="1:5" ht="15.75" customHeight="1" x14ac:dyDescent="0.2">
      <c r="A113" s="29" t="s">
        <v>61</v>
      </c>
      <c r="B113" s="14"/>
      <c r="C113" s="14"/>
      <c r="D113" s="11">
        <v>0</v>
      </c>
      <c r="E113" s="11"/>
    </row>
    <row r="114" spans="1:5" ht="13.2" x14ac:dyDescent="0.25">
      <c r="A114" s="27" t="s">
        <v>63</v>
      </c>
      <c r="B114" s="8"/>
      <c r="C114" s="8"/>
      <c r="D114" s="8">
        <f>SUM(D115:D123)</f>
        <v>432</v>
      </c>
      <c r="E114" s="8"/>
    </row>
    <row r="115" spans="1:5" ht="13.2" x14ac:dyDescent="0.25">
      <c r="A115" s="28" t="s">
        <v>64</v>
      </c>
      <c r="B115" s="8"/>
      <c r="C115" s="8"/>
      <c r="D115" s="11">
        <v>0</v>
      </c>
      <c r="E115" s="8"/>
    </row>
    <row r="116" spans="1:5" ht="12.75" customHeight="1" x14ac:dyDescent="0.25">
      <c r="A116" s="28" t="s">
        <v>65</v>
      </c>
      <c r="B116" s="8"/>
      <c r="C116" s="8"/>
      <c r="D116" s="11">
        <v>0</v>
      </c>
      <c r="E116" s="8"/>
    </row>
    <row r="117" spans="1:5" ht="13.2" x14ac:dyDescent="0.25">
      <c r="A117" s="28" t="s">
        <v>66</v>
      </c>
      <c r="B117" s="8"/>
      <c r="C117" s="8"/>
      <c r="D117" s="11">
        <v>0</v>
      </c>
      <c r="E117" s="8"/>
    </row>
    <row r="118" spans="1:5" ht="13.2" x14ac:dyDescent="0.25">
      <c r="A118" s="28" t="s">
        <v>67</v>
      </c>
      <c r="B118" s="8"/>
      <c r="C118" s="8"/>
      <c r="D118" s="11">
        <v>0</v>
      </c>
      <c r="E118" s="8"/>
    </row>
    <row r="119" spans="1:5" ht="13.2" x14ac:dyDescent="0.25">
      <c r="A119" s="28" t="s">
        <v>111</v>
      </c>
      <c r="B119" s="8"/>
      <c r="C119" s="8"/>
      <c r="D119" s="11">
        <v>432</v>
      </c>
      <c r="E119" s="8"/>
    </row>
    <row r="120" spans="1:5" ht="13.2" x14ac:dyDescent="0.25">
      <c r="A120" s="28" t="s">
        <v>69</v>
      </c>
      <c r="B120" s="8"/>
      <c r="C120" s="8"/>
      <c r="D120" s="11">
        <v>0</v>
      </c>
      <c r="E120" s="8"/>
    </row>
    <row r="121" spans="1:5" ht="13.2" x14ac:dyDescent="0.25">
      <c r="A121" s="28" t="s">
        <v>70</v>
      </c>
      <c r="B121" s="8"/>
      <c r="C121" s="8"/>
      <c r="D121" s="11">
        <v>0</v>
      </c>
      <c r="E121" s="8"/>
    </row>
    <row r="122" spans="1:5" ht="13.2" x14ac:dyDescent="0.25">
      <c r="A122" s="28" t="s">
        <v>71</v>
      </c>
      <c r="B122" s="8"/>
      <c r="C122" s="8"/>
      <c r="D122" s="11">
        <v>0</v>
      </c>
      <c r="E122" s="8"/>
    </row>
    <row r="123" spans="1:5" ht="13.2" x14ac:dyDescent="0.25">
      <c r="A123" s="28" t="s">
        <v>72</v>
      </c>
      <c r="B123" s="8"/>
      <c r="C123" s="8"/>
      <c r="D123" s="11">
        <v>0</v>
      </c>
      <c r="E123" s="8"/>
    </row>
    <row r="124" spans="1:5" ht="13.2" x14ac:dyDescent="0.25">
      <c r="A124" s="27" t="s">
        <v>73</v>
      </c>
      <c r="B124" s="8"/>
      <c r="C124" s="8"/>
      <c r="D124" s="8">
        <f>D125</f>
        <v>74.62</v>
      </c>
      <c r="E124" s="8"/>
    </row>
    <row r="125" spans="1:5" ht="13.2" x14ac:dyDescent="0.25">
      <c r="A125" s="28" t="s">
        <v>74</v>
      </c>
      <c r="B125" s="14"/>
      <c r="C125" s="14"/>
      <c r="D125" s="11">
        <v>74.62</v>
      </c>
      <c r="E125" s="11"/>
    </row>
    <row r="126" spans="1:5" ht="13.2" x14ac:dyDescent="0.25">
      <c r="A126" s="27" t="s">
        <v>75</v>
      </c>
      <c r="B126" s="8"/>
      <c r="C126" s="8"/>
      <c r="D126" s="8">
        <f>SUM(D127:D130)</f>
        <v>26.91</v>
      </c>
      <c r="E126" s="8"/>
    </row>
    <row r="127" spans="1:5" ht="13.2" x14ac:dyDescent="0.25">
      <c r="A127" s="28" t="s">
        <v>76</v>
      </c>
      <c r="B127" s="8"/>
      <c r="C127" s="8"/>
      <c r="D127" s="11">
        <v>0</v>
      </c>
      <c r="E127" s="8"/>
    </row>
    <row r="128" spans="1:5" ht="13.2" x14ac:dyDescent="0.25">
      <c r="A128" s="28" t="s">
        <v>77</v>
      </c>
      <c r="B128" s="8"/>
      <c r="C128" s="8"/>
      <c r="D128" s="11">
        <v>26.91</v>
      </c>
      <c r="E128" s="8"/>
    </row>
    <row r="129" spans="1:5" ht="13.2" x14ac:dyDescent="0.25">
      <c r="A129" s="28" t="s">
        <v>78</v>
      </c>
      <c r="B129" s="8"/>
      <c r="C129" s="8"/>
      <c r="D129" s="11">
        <v>0</v>
      </c>
      <c r="E129" s="8"/>
    </row>
    <row r="130" spans="1:5" ht="13.2" x14ac:dyDescent="0.25">
      <c r="A130" s="28" t="s">
        <v>79</v>
      </c>
      <c r="B130" s="8"/>
      <c r="C130" s="8"/>
      <c r="D130" s="11">
        <v>0</v>
      </c>
      <c r="E130" s="8"/>
    </row>
    <row r="131" spans="1:5" ht="13.2" x14ac:dyDescent="0.2">
      <c r="A131" s="35" t="s">
        <v>123</v>
      </c>
      <c r="B131" s="47">
        <v>150</v>
      </c>
      <c r="C131" s="47">
        <v>150</v>
      </c>
      <c r="D131" s="47">
        <f>D132</f>
        <v>0</v>
      </c>
      <c r="E131" s="34" t="s">
        <v>0</v>
      </c>
    </row>
    <row r="132" spans="1:5" ht="13.2" x14ac:dyDescent="0.25">
      <c r="A132" s="27" t="s">
        <v>82</v>
      </c>
      <c r="B132" s="8"/>
      <c r="C132" s="8"/>
      <c r="D132" s="8">
        <f>D133</f>
        <v>0</v>
      </c>
      <c r="E132" s="8"/>
    </row>
    <row r="133" spans="1:5" ht="13.2" x14ac:dyDescent="0.25">
      <c r="A133" s="28" t="s">
        <v>84</v>
      </c>
      <c r="B133" s="8"/>
      <c r="C133" s="8"/>
      <c r="D133" s="11">
        <v>0</v>
      </c>
      <c r="E133" s="8"/>
    </row>
    <row r="134" spans="1:5" ht="13.2" x14ac:dyDescent="0.2">
      <c r="A134" s="35" t="s">
        <v>129</v>
      </c>
      <c r="B134" s="34">
        <v>0</v>
      </c>
      <c r="C134" s="34">
        <v>0</v>
      </c>
      <c r="D134" s="34">
        <f>D135</f>
        <v>0.98</v>
      </c>
      <c r="E134" s="34" t="s">
        <v>0</v>
      </c>
    </row>
    <row r="135" spans="1:5" ht="13.2" x14ac:dyDescent="0.25">
      <c r="A135" s="27" t="s">
        <v>130</v>
      </c>
      <c r="B135" s="8"/>
      <c r="C135" s="8"/>
      <c r="D135" s="8">
        <f>D136</f>
        <v>0.98</v>
      </c>
      <c r="E135" s="8"/>
    </row>
    <row r="136" spans="1:5" ht="13.2" x14ac:dyDescent="0.25">
      <c r="A136" s="28" t="s">
        <v>131</v>
      </c>
      <c r="B136" s="8"/>
      <c r="C136" s="8"/>
      <c r="D136" s="11">
        <v>0.98</v>
      </c>
      <c r="E136" s="8"/>
    </row>
    <row r="137" spans="1:5" ht="13.2" x14ac:dyDescent="0.25">
      <c r="A137" s="43" t="s">
        <v>26</v>
      </c>
      <c r="B137" s="44">
        <f>B138</f>
        <v>2500</v>
      </c>
      <c r="C137" s="44">
        <f>C138</f>
        <v>2500</v>
      </c>
      <c r="D137" s="44">
        <f>D138</f>
        <v>2482.6999999999998</v>
      </c>
      <c r="E137" s="44">
        <f>D137/B137*100</f>
        <v>99.307999999999993</v>
      </c>
    </row>
    <row r="138" spans="1:5" ht="13.2" x14ac:dyDescent="0.2">
      <c r="A138" s="35" t="s">
        <v>122</v>
      </c>
      <c r="B138" s="34">
        <v>2500</v>
      </c>
      <c r="C138" s="34">
        <v>2500</v>
      </c>
      <c r="D138" s="34">
        <f>D139+D141</f>
        <v>2482.6999999999998</v>
      </c>
      <c r="E138" s="34">
        <f>D138/B138*100</f>
        <v>99.307999999999993</v>
      </c>
    </row>
    <row r="139" spans="1:5" ht="13.2" x14ac:dyDescent="0.25">
      <c r="A139" s="27" t="s">
        <v>56</v>
      </c>
      <c r="B139" s="8"/>
      <c r="C139" s="8"/>
      <c r="D139" s="8">
        <f>D140</f>
        <v>1482.7</v>
      </c>
      <c r="E139" s="8"/>
    </row>
    <row r="140" spans="1:5" ht="13.2" x14ac:dyDescent="0.25">
      <c r="A140" s="28" t="s">
        <v>58</v>
      </c>
      <c r="B140" s="14"/>
      <c r="C140" s="14"/>
      <c r="D140" s="11">
        <v>1482.7</v>
      </c>
      <c r="E140" s="11"/>
    </row>
    <row r="141" spans="1:5" ht="13.2" x14ac:dyDescent="0.25">
      <c r="A141" s="27" t="s">
        <v>75</v>
      </c>
      <c r="B141" s="8"/>
      <c r="C141" s="8"/>
      <c r="D141" s="8">
        <f>D142</f>
        <v>1000</v>
      </c>
      <c r="E141" s="8"/>
    </row>
    <row r="142" spans="1:5" ht="13.2" x14ac:dyDescent="0.25">
      <c r="A142" s="28" t="s">
        <v>81</v>
      </c>
      <c r="B142" s="14"/>
      <c r="C142" s="14"/>
      <c r="D142" s="11">
        <v>1000</v>
      </c>
      <c r="E142" s="11"/>
    </row>
    <row r="143" spans="1:5" ht="13.2" x14ac:dyDescent="0.25">
      <c r="A143" s="43" t="s">
        <v>38</v>
      </c>
      <c r="B143" s="44">
        <f>B144+B173</f>
        <v>135130</v>
      </c>
      <c r="C143" s="44">
        <f>C144+C173</f>
        <v>135130</v>
      </c>
      <c r="D143" s="44">
        <f>D145+D150+D157+D167+D174</f>
        <v>81231.83</v>
      </c>
      <c r="E143" s="44">
        <f>D143/B143*100</f>
        <v>60.113838525863983</v>
      </c>
    </row>
    <row r="144" spans="1:5" ht="13.2" x14ac:dyDescent="0.2">
      <c r="A144" s="35" t="s">
        <v>122</v>
      </c>
      <c r="B144" s="34">
        <v>134130</v>
      </c>
      <c r="C144" s="34">
        <v>134130</v>
      </c>
      <c r="D144" s="34">
        <f>D145+D150+D157+D167</f>
        <v>80835.63</v>
      </c>
      <c r="E144" s="34">
        <f>D144/B144*100</f>
        <v>60.266629389398354</v>
      </c>
    </row>
    <row r="145" spans="1:5" ht="13.2" x14ac:dyDescent="0.25">
      <c r="A145" s="27" t="s">
        <v>51</v>
      </c>
      <c r="B145" s="8"/>
      <c r="C145" s="8"/>
      <c r="D145" s="8">
        <f>D146+D147+D148+D149</f>
        <v>26147.739999999998</v>
      </c>
      <c r="E145" s="8"/>
    </row>
    <row r="146" spans="1:5" ht="13.2" x14ac:dyDescent="0.25">
      <c r="A146" s="28" t="s">
        <v>52</v>
      </c>
      <c r="B146" s="8"/>
      <c r="C146" s="8"/>
      <c r="D146" s="11">
        <v>8088.25</v>
      </c>
      <c r="E146" s="8"/>
    </row>
    <row r="147" spans="1:5" ht="13.2" x14ac:dyDescent="0.25">
      <c r="A147" s="28" t="s">
        <v>53</v>
      </c>
      <c r="B147" s="8"/>
      <c r="C147" s="8"/>
      <c r="D147" s="11">
        <v>15896.64</v>
      </c>
      <c r="E147" s="8"/>
    </row>
    <row r="148" spans="1:5" ht="13.2" x14ac:dyDescent="0.25">
      <c r="A148" s="28" t="s">
        <v>54</v>
      </c>
      <c r="B148" s="8"/>
      <c r="C148" s="8"/>
      <c r="D148" s="11">
        <v>913</v>
      </c>
      <c r="E148" s="8"/>
    </row>
    <row r="149" spans="1:5" ht="13.2" x14ac:dyDescent="0.25">
      <c r="A149" s="28" t="s">
        <v>55</v>
      </c>
      <c r="B149" s="8"/>
      <c r="C149" s="8"/>
      <c r="D149" s="11">
        <v>1249.8499999999999</v>
      </c>
      <c r="E149" s="8"/>
    </row>
    <row r="150" spans="1:5" ht="13.2" x14ac:dyDescent="0.25">
      <c r="A150" s="27" t="s">
        <v>56</v>
      </c>
      <c r="B150" s="8"/>
      <c r="C150" s="8"/>
      <c r="D150" s="8">
        <f>SUM(D151:D156)</f>
        <v>32941.710000000006</v>
      </c>
      <c r="E150" s="8"/>
    </row>
    <row r="151" spans="1:5" ht="15" customHeight="1" x14ac:dyDescent="0.25">
      <c r="A151" s="28" t="s">
        <v>57</v>
      </c>
      <c r="B151" s="8"/>
      <c r="C151" s="8"/>
      <c r="D151" s="11">
        <v>6895.76</v>
      </c>
      <c r="E151" s="8"/>
    </row>
    <row r="152" spans="1:5" ht="13.2" x14ac:dyDescent="0.25">
      <c r="A152" s="28" t="s">
        <v>58</v>
      </c>
      <c r="B152" s="8"/>
      <c r="C152" s="8"/>
      <c r="D152" s="11">
        <v>2310.9499999999998</v>
      </c>
      <c r="E152" s="8"/>
    </row>
    <row r="153" spans="1:5" ht="13.2" x14ac:dyDescent="0.25">
      <c r="A153" s="28" t="s">
        <v>59</v>
      </c>
      <c r="B153" s="8"/>
      <c r="C153" s="8"/>
      <c r="D153" s="11">
        <v>21479.9</v>
      </c>
      <c r="E153" s="8"/>
    </row>
    <row r="154" spans="1:5" ht="13.2" x14ac:dyDescent="0.25">
      <c r="A154" s="28" t="s">
        <v>60</v>
      </c>
      <c r="B154" s="8"/>
      <c r="C154" s="8"/>
      <c r="D154" s="11">
        <v>2155</v>
      </c>
      <c r="E154" s="8"/>
    </row>
    <row r="155" spans="1:5" ht="13.2" x14ac:dyDescent="0.25">
      <c r="A155" s="28" t="s">
        <v>61</v>
      </c>
      <c r="B155" s="8"/>
      <c r="C155" s="8"/>
      <c r="D155" s="11">
        <v>49.66</v>
      </c>
      <c r="E155" s="8"/>
    </row>
    <row r="156" spans="1:5" ht="13.2" x14ac:dyDescent="0.25">
      <c r="A156" s="28" t="s">
        <v>62</v>
      </c>
      <c r="B156" s="8"/>
      <c r="C156" s="8"/>
      <c r="D156" s="11">
        <v>50.44</v>
      </c>
      <c r="E156" s="8"/>
    </row>
    <row r="157" spans="1:5" ht="13.2" x14ac:dyDescent="0.25">
      <c r="A157" s="27" t="s">
        <v>63</v>
      </c>
      <c r="B157" s="8"/>
      <c r="C157" s="8"/>
      <c r="D157" s="8">
        <f>SUM(D158:D166)</f>
        <v>20492.45</v>
      </c>
      <c r="E157" s="8"/>
    </row>
    <row r="158" spans="1:5" ht="13.2" x14ac:dyDescent="0.25">
      <c r="A158" s="28" t="s">
        <v>64</v>
      </c>
      <c r="B158" s="8"/>
      <c r="C158" s="8"/>
      <c r="D158" s="11">
        <v>1044.43</v>
      </c>
      <c r="E158" s="8"/>
    </row>
    <row r="159" spans="1:5" ht="14.25" customHeight="1" x14ac:dyDescent="0.2">
      <c r="A159" s="29" t="s">
        <v>65</v>
      </c>
      <c r="B159" s="8"/>
      <c r="C159" s="8"/>
      <c r="D159" s="11">
        <v>5142.05</v>
      </c>
      <c r="E159" s="8"/>
    </row>
    <row r="160" spans="1:5" ht="13.2" x14ac:dyDescent="0.25">
      <c r="A160" s="28" t="s">
        <v>66</v>
      </c>
      <c r="B160" s="8"/>
      <c r="C160" s="8"/>
      <c r="D160" s="11">
        <v>547.76</v>
      </c>
      <c r="E160" s="8"/>
    </row>
    <row r="161" spans="1:5" ht="13.2" x14ac:dyDescent="0.25">
      <c r="A161" s="28" t="s">
        <v>67</v>
      </c>
      <c r="B161" s="8"/>
      <c r="C161" s="8"/>
      <c r="D161" s="11">
        <v>6661.55</v>
      </c>
      <c r="E161" s="8"/>
    </row>
    <row r="162" spans="1:5" ht="13.2" x14ac:dyDescent="0.25">
      <c r="A162" s="28" t="s">
        <v>111</v>
      </c>
      <c r="B162" s="8"/>
      <c r="C162" s="8"/>
      <c r="D162" s="11">
        <v>1699.55</v>
      </c>
      <c r="E162" s="8"/>
    </row>
    <row r="163" spans="1:5" ht="13.2" x14ac:dyDescent="0.25">
      <c r="A163" s="28" t="s">
        <v>69</v>
      </c>
      <c r="B163" s="8"/>
      <c r="C163" s="8"/>
      <c r="D163" s="11">
        <v>0</v>
      </c>
      <c r="E163" s="8"/>
    </row>
    <row r="164" spans="1:5" ht="13.2" x14ac:dyDescent="0.25">
      <c r="A164" s="28" t="s">
        <v>70</v>
      </c>
      <c r="B164" s="8"/>
      <c r="C164" s="8"/>
      <c r="D164" s="11">
        <v>1713.01</v>
      </c>
      <c r="E164" s="8"/>
    </row>
    <row r="165" spans="1:5" ht="13.2" x14ac:dyDescent="0.25">
      <c r="A165" s="28" t="s">
        <v>71</v>
      </c>
      <c r="B165" s="8"/>
      <c r="C165" s="8"/>
      <c r="D165" s="11">
        <v>2092.15</v>
      </c>
      <c r="E165" s="8"/>
    </row>
    <row r="166" spans="1:5" ht="13.2" x14ac:dyDescent="0.25">
      <c r="A166" s="28" t="s">
        <v>72</v>
      </c>
      <c r="B166" s="8"/>
      <c r="C166" s="8"/>
      <c r="D166" s="11">
        <v>1591.95</v>
      </c>
      <c r="E166" s="8"/>
    </row>
    <row r="167" spans="1:5" ht="13.2" x14ac:dyDescent="0.25">
      <c r="A167" s="27" t="s">
        <v>75</v>
      </c>
      <c r="B167" s="8"/>
      <c r="C167" s="8"/>
      <c r="D167" s="8">
        <f>SUM(D168:D172)</f>
        <v>1253.73</v>
      </c>
      <c r="E167" s="8"/>
    </row>
    <row r="168" spans="1:5" ht="13.2" x14ac:dyDescent="0.25">
      <c r="A168" s="28" t="s">
        <v>76</v>
      </c>
      <c r="B168" s="8"/>
      <c r="C168" s="8"/>
      <c r="D168" s="11">
        <v>280.05</v>
      </c>
      <c r="E168" s="8"/>
    </row>
    <row r="169" spans="1:5" ht="13.2" x14ac:dyDescent="0.25">
      <c r="A169" s="28" t="s">
        <v>77</v>
      </c>
      <c r="B169" s="8"/>
      <c r="C169" s="8"/>
      <c r="D169" s="11">
        <v>308.68</v>
      </c>
      <c r="E169" s="8"/>
    </row>
    <row r="170" spans="1:5" ht="13.2" x14ac:dyDescent="0.25">
      <c r="A170" s="28" t="s">
        <v>78</v>
      </c>
      <c r="B170" s="8"/>
      <c r="C170" s="8"/>
      <c r="D170" s="11">
        <v>48.27</v>
      </c>
      <c r="E170" s="8"/>
    </row>
    <row r="171" spans="1:5" ht="13.2" x14ac:dyDescent="0.25">
      <c r="A171" s="28" t="s">
        <v>79</v>
      </c>
      <c r="B171" s="8"/>
      <c r="C171" s="8"/>
      <c r="D171" s="11">
        <v>127.44</v>
      </c>
      <c r="E171" s="8"/>
    </row>
    <row r="172" spans="1:5" ht="13.2" x14ac:dyDescent="0.25">
      <c r="A172" s="28" t="s">
        <v>81</v>
      </c>
      <c r="B172" s="8"/>
      <c r="C172" s="8"/>
      <c r="D172" s="11">
        <v>489.29</v>
      </c>
      <c r="E172" s="8"/>
    </row>
    <row r="173" spans="1:5" ht="13.2" x14ac:dyDescent="0.2">
      <c r="A173" s="35" t="s">
        <v>123</v>
      </c>
      <c r="B173" s="47">
        <v>1000</v>
      </c>
      <c r="C173" s="47">
        <v>1000</v>
      </c>
      <c r="D173" s="47">
        <f>D174</f>
        <v>396.2</v>
      </c>
      <c r="E173" s="34">
        <f>D173/B173*100</f>
        <v>39.619999999999997</v>
      </c>
    </row>
    <row r="174" spans="1:5" ht="13.2" x14ac:dyDescent="0.25">
      <c r="A174" s="27" t="s">
        <v>82</v>
      </c>
      <c r="B174" s="8"/>
      <c r="C174" s="8"/>
      <c r="D174" s="8">
        <f>D175+D176+D177</f>
        <v>396.2</v>
      </c>
      <c r="E174" s="8"/>
    </row>
    <row r="175" spans="1:5" ht="12.75" customHeight="1" x14ac:dyDescent="0.25">
      <c r="A175" s="28" t="s">
        <v>83</v>
      </c>
      <c r="B175" s="8"/>
      <c r="C175" s="8"/>
      <c r="D175" s="11">
        <v>394.76</v>
      </c>
      <c r="E175" s="8"/>
    </row>
    <row r="176" spans="1:5" ht="13.2" x14ac:dyDescent="0.25">
      <c r="A176" s="28" t="s">
        <v>84</v>
      </c>
      <c r="B176" s="8"/>
      <c r="C176" s="8"/>
      <c r="D176" s="11">
        <v>0</v>
      </c>
      <c r="E176" s="8"/>
    </row>
    <row r="177" spans="1:5" ht="13.2" x14ac:dyDescent="0.25">
      <c r="A177" s="28" t="s">
        <v>85</v>
      </c>
      <c r="B177" s="8"/>
      <c r="C177" s="8"/>
      <c r="D177" s="11">
        <v>1.44</v>
      </c>
      <c r="E177" s="8"/>
    </row>
    <row r="178" spans="1:5" ht="13.2" x14ac:dyDescent="0.25">
      <c r="A178" s="43" t="s">
        <v>14</v>
      </c>
      <c r="B178" s="44">
        <f>B179+B188</f>
        <v>1299055</v>
      </c>
      <c r="C178" s="44">
        <f>C179+C188</f>
        <v>1299055</v>
      </c>
      <c r="D178" s="44">
        <f>D179+D188+D208</f>
        <v>680089.22</v>
      </c>
      <c r="E178" s="44">
        <f>D178/B178*100</f>
        <v>52.352611706201813</v>
      </c>
    </row>
    <row r="179" spans="1:5" ht="13.2" x14ac:dyDescent="0.2">
      <c r="A179" s="35" t="s">
        <v>121</v>
      </c>
      <c r="B179" s="34">
        <v>1288870</v>
      </c>
      <c r="C179" s="34">
        <v>1288870</v>
      </c>
      <c r="D179" s="34">
        <f>D180+D183+D185</f>
        <v>672858.64</v>
      </c>
      <c r="E179" s="34">
        <f>D179/B179*100</f>
        <v>52.205314733060746</v>
      </c>
    </row>
    <row r="180" spans="1:5" ht="13.2" x14ac:dyDescent="0.25">
      <c r="A180" s="27" t="s">
        <v>43</v>
      </c>
      <c r="B180" s="8"/>
      <c r="C180" s="8"/>
      <c r="D180" s="8">
        <f>D181+D182</f>
        <v>559769.54</v>
      </c>
      <c r="E180" s="8"/>
    </row>
    <row r="181" spans="1:5" ht="13.2" x14ac:dyDescent="0.25">
      <c r="A181" s="28" t="s">
        <v>44</v>
      </c>
      <c r="B181" s="14"/>
      <c r="C181" s="14"/>
      <c r="D181" s="11">
        <v>548019.30000000005</v>
      </c>
      <c r="E181" s="11"/>
    </row>
    <row r="182" spans="1:5" ht="13.2" x14ac:dyDescent="0.25">
      <c r="A182" s="28" t="s">
        <v>45</v>
      </c>
      <c r="B182" s="14"/>
      <c r="C182" s="14"/>
      <c r="D182" s="11">
        <v>11750.24</v>
      </c>
      <c r="E182" s="11"/>
    </row>
    <row r="183" spans="1:5" ht="13.2" x14ac:dyDescent="0.25">
      <c r="A183" s="27" t="s">
        <v>46</v>
      </c>
      <c r="B183" s="8"/>
      <c r="C183" s="8"/>
      <c r="D183" s="8">
        <f>D184</f>
        <v>20727.14</v>
      </c>
      <c r="E183" s="8"/>
    </row>
    <row r="184" spans="1:5" ht="13.2" x14ac:dyDescent="0.25">
      <c r="A184" s="28" t="s">
        <v>47</v>
      </c>
      <c r="B184" s="14"/>
      <c r="C184" s="14"/>
      <c r="D184" s="11">
        <v>20727.14</v>
      </c>
      <c r="E184" s="11"/>
    </row>
    <row r="185" spans="1:5" ht="13.2" x14ac:dyDescent="0.25">
      <c r="A185" s="27" t="s">
        <v>48</v>
      </c>
      <c r="B185" s="8"/>
      <c r="C185" s="8"/>
      <c r="D185" s="8">
        <f>D186+D187</f>
        <v>92361.96</v>
      </c>
      <c r="E185" s="8"/>
    </row>
    <row r="186" spans="1:5" ht="13.2" x14ac:dyDescent="0.25">
      <c r="A186" s="28" t="s">
        <v>49</v>
      </c>
      <c r="B186" s="14"/>
      <c r="C186" s="14"/>
      <c r="D186" s="11">
        <v>92361.96</v>
      </c>
      <c r="E186" s="11"/>
    </row>
    <row r="187" spans="1:5" ht="13.2" x14ac:dyDescent="0.25">
      <c r="A187" s="28" t="s">
        <v>50</v>
      </c>
      <c r="B187" s="14"/>
      <c r="C187" s="14"/>
      <c r="D187" s="11">
        <v>0</v>
      </c>
      <c r="E187" s="11"/>
    </row>
    <row r="188" spans="1:5" ht="13.2" x14ac:dyDescent="0.2">
      <c r="A188" s="35" t="s">
        <v>122</v>
      </c>
      <c r="B188" s="34">
        <v>10185</v>
      </c>
      <c r="C188" s="34">
        <v>10185</v>
      </c>
      <c r="D188" s="34">
        <f>D189+D195+D203+D201+D191</f>
        <v>6323.38</v>
      </c>
      <c r="E188" s="34">
        <f>D188/B188*100</f>
        <v>62.085223367697594</v>
      </c>
    </row>
    <row r="189" spans="1:5" ht="13.2" x14ac:dyDescent="0.25">
      <c r="A189" s="27" t="s">
        <v>51</v>
      </c>
      <c r="B189" s="8"/>
      <c r="C189" s="8"/>
      <c r="D189" s="8">
        <f>D190</f>
        <v>37</v>
      </c>
      <c r="E189" s="8"/>
    </row>
    <row r="190" spans="1:5" ht="13.2" x14ac:dyDescent="0.25">
      <c r="A190" s="28" t="s">
        <v>52</v>
      </c>
      <c r="B190" s="14"/>
      <c r="C190" s="14"/>
      <c r="D190" s="11">
        <v>37</v>
      </c>
      <c r="E190" s="11"/>
    </row>
    <row r="191" spans="1:5" ht="13.2" x14ac:dyDescent="0.25">
      <c r="A191" s="27" t="s">
        <v>56</v>
      </c>
      <c r="B191" s="8"/>
      <c r="C191" s="8"/>
      <c r="D191" s="8">
        <f>D192+D193+D194</f>
        <v>1404.88</v>
      </c>
      <c r="E191" s="8"/>
    </row>
    <row r="192" spans="1:5" ht="13.5" customHeight="1" x14ac:dyDescent="0.2">
      <c r="A192" s="29" t="s">
        <v>57</v>
      </c>
      <c r="B192" s="14"/>
      <c r="C192" s="14"/>
      <c r="D192" s="11">
        <v>233.54</v>
      </c>
      <c r="E192" s="11"/>
    </row>
    <row r="193" spans="1:5" ht="13.2" x14ac:dyDescent="0.25">
      <c r="A193" s="28" t="s">
        <v>58</v>
      </c>
      <c r="B193" s="14"/>
      <c r="C193" s="14"/>
      <c r="D193" s="11">
        <v>598.14</v>
      </c>
      <c r="E193" s="11"/>
    </row>
    <row r="194" spans="1:5" ht="13.2" x14ac:dyDescent="0.25">
      <c r="A194" s="28" t="s">
        <v>61</v>
      </c>
      <c r="B194" s="14"/>
      <c r="C194" s="14"/>
      <c r="D194" s="11">
        <v>573.20000000000005</v>
      </c>
      <c r="E194" s="11"/>
    </row>
    <row r="195" spans="1:5" ht="13.2" x14ac:dyDescent="0.25">
      <c r="A195" s="27" t="s">
        <v>63</v>
      </c>
      <c r="B195" s="8"/>
      <c r="C195" s="8"/>
      <c r="D195" s="8">
        <f>SUM(D196:D200)</f>
        <v>2963.17</v>
      </c>
      <c r="E195" s="8"/>
    </row>
    <row r="196" spans="1:5" ht="13.2" x14ac:dyDescent="0.25">
      <c r="A196" s="28" t="s">
        <v>64</v>
      </c>
      <c r="B196" s="14"/>
      <c r="C196" s="14"/>
      <c r="D196" s="11">
        <v>2508.66</v>
      </c>
      <c r="E196" s="11"/>
    </row>
    <row r="197" spans="1:5" ht="13.2" x14ac:dyDescent="0.25">
      <c r="A197" s="28" t="s">
        <v>68</v>
      </c>
      <c r="B197" s="14"/>
      <c r="C197" s="14"/>
      <c r="D197" s="11">
        <v>0</v>
      </c>
      <c r="E197" s="11"/>
    </row>
    <row r="198" spans="1:5" ht="13.2" x14ac:dyDescent="0.25">
      <c r="A198" s="28" t="s">
        <v>69</v>
      </c>
      <c r="B198" s="14"/>
      <c r="C198" s="14"/>
      <c r="D198" s="11">
        <v>0</v>
      </c>
      <c r="E198" s="11"/>
    </row>
    <row r="199" spans="1:5" ht="13.2" x14ac:dyDescent="0.25">
      <c r="A199" s="28" t="s">
        <v>70</v>
      </c>
      <c r="B199" s="14"/>
      <c r="C199" s="14"/>
      <c r="D199" s="11">
        <v>450.36</v>
      </c>
      <c r="E199" s="11"/>
    </row>
    <row r="200" spans="1:5" ht="13.2" x14ac:dyDescent="0.25">
      <c r="A200" s="28" t="s">
        <v>72</v>
      </c>
      <c r="B200" s="14"/>
      <c r="C200" s="14"/>
      <c r="D200" s="11">
        <v>4.1500000000000004</v>
      </c>
      <c r="E200" s="11"/>
    </row>
    <row r="201" spans="1:5" ht="13.2" x14ac:dyDescent="0.25">
      <c r="A201" s="27" t="s">
        <v>73</v>
      </c>
      <c r="B201" s="13"/>
      <c r="C201" s="13"/>
      <c r="D201" s="8">
        <f>D202</f>
        <v>400</v>
      </c>
      <c r="E201" s="8"/>
    </row>
    <row r="202" spans="1:5" ht="13.2" x14ac:dyDescent="0.25">
      <c r="A202" s="28" t="s">
        <v>74</v>
      </c>
      <c r="B202" s="14"/>
      <c r="C202" s="14"/>
      <c r="D202" s="11">
        <v>400</v>
      </c>
      <c r="E202" s="11"/>
    </row>
    <row r="203" spans="1:5" ht="13.2" x14ac:dyDescent="0.25">
      <c r="A203" s="27" t="s">
        <v>75</v>
      </c>
      <c r="B203" s="8"/>
      <c r="C203" s="8"/>
      <c r="D203" s="8">
        <f>SUM(D204:D207)</f>
        <v>1518.33</v>
      </c>
      <c r="E203" s="8"/>
    </row>
    <row r="204" spans="1:5" ht="13.2" x14ac:dyDescent="0.25">
      <c r="A204" s="28" t="s">
        <v>77</v>
      </c>
      <c r="B204" s="8"/>
      <c r="C204" s="8"/>
      <c r="D204" s="11">
        <v>9.4700000000000006</v>
      </c>
      <c r="E204" s="8"/>
    </row>
    <row r="205" spans="1:5" ht="13.2" x14ac:dyDescent="0.25">
      <c r="A205" s="28" t="s">
        <v>79</v>
      </c>
      <c r="B205" s="14"/>
      <c r="C205" s="14"/>
      <c r="D205" s="11">
        <v>1508.86</v>
      </c>
      <c r="E205" s="11"/>
    </row>
    <row r="206" spans="1:5" ht="13.2" x14ac:dyDescent="0.25">
      <c r="A206" s="28" t="s">
        <v>80</v>
      </c>
      <c r="B206" s="14"/>
      <c r="C206" s="14"/>
      <c r="D206" s="11">
        <v>0</v>
      </c>
      <c r="E206" s="11"/>
    </row>
    <row r="207" spans="1:5" ht="13.2" x14ac:dyDescent="0.25">
      <c r="A207" s="28" t="s">
        <v>81</v>
      </c>
      <c r="B207" s="14"/>
      <c r="C207" s="14"/>
      <c r="D207" s="11">
        <v>0</v>
      </c>
      <c r="E207" s="11"/>
    </row>
    <row r="208" spans="1:5" ht="13.2" x14ac:dyDescent="0.2">
      <c r="A208" s="35" t="s">
        <v>129</v>
      </c>
      <c r="B208" s="34">
        <v>0</v>
      </c>
      <c r="C208" s="34">
        <v>0</v>
      </c>
      <c r="D208" s="34">
        <f>D209</f>
        <v>907.2</v>
      </c>
      <c r="E208" s="34" t="s">
        <v>0</v>
      </c>
    </row>
    <row r="209" spans="1:5" ht="13.2" x14ac:dyDescent="0.25">
      <c r="A209" s="27" t="s">
        <v>130</v>
      </c>
      <c r="B209" s="13"/>
      <c r="C209" s="13"/>
      <c r="D209" s="8">
        <f>D210</f>
        <v>907.2</v>
      </c>
      <c r="E209" s="8"/>
    </row>
    <row r="210" spans="1:5" ht="13.2" x14ac:dyDescent="0.25">
      <c r="A210" s="28" t="s">
        <v>131</v>
      </c>
      <c r="B210" s="14"/>
      <c r="C210" s="14"/>
      <c r="D210" s="11">
        <v>907.2</v>
      </c>
      <c r="E210" s="11"/>
    </row>
    <row r="211" spans="1:5" ht="13.2" x14ac:dyDescent="0.25">
      <c r="A211" s="43" t="s">
        <v>33</v>
      </c>
      <c r="B211" s="46">
        <f>B212</f>
        <v>2000</v>
      </c>
      <c r="C211" s="46">
        <f>C212</f>
        <v>2000</v>
      </c>
      <c r="D211" s="46">
        <f>D212</f>
        <v>0</v>
      </c>
      <c r="E211" s="44" t="s">
        <v>0</v>
      </c>
    </row>
    <row r="212" spans="1:5" ht="13.2" x14ac:dyDescent="0.2">
      <c r="A212" s="35" t="s">
        <v>122</v>
      </c>
      <c r="B212" s="34">
        <v>2000</v>
      </c>
      <c r="C212" s="34">
        <v>2000</v>
      </c>
      <c r="D212" s="34">
        <v>0</v>
      </c>
      <c r="E212" s="34" t="s">
        <v>0</v>
      </c>
    </row>
    <row r="213" spans="1:5" ht="17.25" customHeight="1" x14ac:dyDescent="0.2">
      <c r="A213" s="32" t="s">
        <v>112</v>
      </c>
      <c r="B213" s="24">
        <f>B214+B218+B226+B237</f>
        <v>7000</v>
      </c>
      <c r="C213" s="24">
        <f>C214+C218+C226+C237</f>
        <v>7000</v>
      </c>
      <c r="D213" s="24">
        <f>D218+D226+D234+D237</f>
        <v>4378.07</v>
      </c>
      <c r="E213" s="24">
        <f>D213/B213*100</f>
        <v>62.543857142857142</v>
      </c>
    </row>
    <row r="214" spans="1:5" ht="13.2" x14ac:dyDescent="0.25">
      <c r="A214" s="43" t="s">
        <v>37</v>
      </c>
      <c r="B214" s="44">
        <f>B215</f>
        <v>0</v>
      </c>
      <c r="C214" s="44">
        <f>C215</f>
        <v>0</v>
      </c>
      <c r="D214" s="44">
        <f>D216</f>
        <v>0</v>
      </c>
      <c r="E214" s="44" t="s">
        <v>0</v>
      </c>
    </row>
    <row r="215" spans="1:5" ht="13.2" x14ac:dyDescent="0.2">
      <c r="A215" s="35" t="s">
        <v>124</v>
      </c>
      <c r="B215" s="34">
        <v>0</v>
      </c>
      <c r="C215" s="34">
        <v>0</v>
      </c>
      <c r="D215" s="34">
        <f>D216</f>
        <v>0</v>
      </c>
      <c r="E215" s="34" t="s">
        <v>0</v>
      </c>
    </row>
    <row r="216" spans="1:5" ht="13.2" x14ac:dyDescent="0.25">
      <c r="A216" s="27" t="s">
        <v>88</v>
      </c>
      <c r="B216" s="8"/>
      <c r="C216" s="8"/>
      <c r="D216" s="8">
        <v>0</v>
      </c>
      <c r="E216" s="8"/>
    </row>
    <row r="217" spans="1:5" ht="12" customHeight="1" x14ac:dyDescent="0.2">
      <c r="A217" s="29" t="s">
        <v>89</v>
      </c>
      <c r="B217" s="24"/>
      <c r="C217" s="24"/>
      <c r="D217" s="24">
        <v>0</v>
      </c>
      <c r="E217" s="24"/>
    </row>
    <row r="218" spans="1:5" ht="13.2" x14ac:dyDescent="0.25">
      <c r="A218" s="43" t="s">
        <v>22</v>
      </c>
      <c r="B218" s="44">
        <f>B219</f>
        <v>5000</v>
      </c>
      <c r="C218" s="44">
        <f>C219</f>
        <v>5000</v>
      </c>
      <c r="D218" s="44">
        <f>D220</f>
        <v>2023.34</v>
      </c>
      <c r="E218" s="44">
        <f t="shared" ref="E218" si="0">D218/B218*100</f>
        <v>40.466799999999999</v>
      </c>
    </row>
    <row r="219" spans="1:5" ht="13.2" x14ac:dyDescent="0.2">
      <c r="A219" s="35" t="s">
        <v>124</v>
      </c>
      <c r="B219" s="34">
        <v>5000</v>
      </c>
      <c r="C219" s="34">
        <v>5000</v>
      </c>
      <c r="D219" s="34">
        <f>D220</f>
        <v>2023.34</v>
      </c>
      <c r="E219" s="34">
        <f>D219/B219*100</f>
        <v>40.466799999999999</v>
      </c>
    </row>
    <row r="220" spans="1:5" ht="13.2" x14ac:dyDescent="0.25">
      <c r="A220" s="27" t="s">
        <v>88</v>
      </c>
      <c r="B220" s="8"/>
      <c r="C220" s="8"/>
      <c r="D220" s="8">
        <f>SUM(D221:D225)</f>
        <v>2023.34</v>
      </c>
      <c r="E220" s="8"/>
    </row>
    <row r="221" spans="1:5" ht="13.2" x14ac:dyDescent="0.25">
      <c r="A221" s="28" t="s">
        <v>89</v>
      </c>
      <c r="B221" s="14"/>
      <c r="C221" s="14"/>
      <c r="D221" s="11">
        <v>1717.51</v>
      </c>
      <c r="E221" s="11"/>
    </row>
    <row r="222" spans="1:5" ht="13.2" x14ac:dyDescent="0.25">
      <c r="A222" s="28" t="s">
        <v>90</v>
      </c>
      <c r="B222" s="14"/>
      <c r="C222" s="14"/>
      <c r="D222" s="11">
        <v>0</v>
      </c>
      <c r="E222" s="11"/>
    </row>
    <row r="223" spans="1:5" ht="13.2" x14ac:dyDescent="0.25">
      <c r="A223" s="28" t="s">
        <v>91</v>
      </c>
      <c r="B223" s="14"/>
      <c r="C223" s="14"/>
      <c r="D223" s="11">
        <v>305.83</v>
      </c>
      <c r="E223" s="11"/>
    </row>
    <row r="224" spans="1:5" ht="13.2" x14ac:dyDescent="0.25">
      <c r="A224" s="28" t="s">
        <v>92</v>
      </c>
      <c r="B224" s="14"/>
      <c r="C224" s="14"/>
      <c r="D224" s="11">
        <v>0</v>
      </c>
      <c r="E224" s="11"/>
    </row>
    <row r="225" spans="1:5" ht="15" customHeight="1" x14ac:dyDescent="0.2">
      <c r="A225" s="29" t="s">
        <v>93</v>
      </c>
      <c r="B225" s="14"/>
      <c r="C225" s="14"/>
      <c r="D225" s="11">
        <v>0</v>
      </c>
      <c r="E225" s="11"/>
    </row>
    <row r="226" spans="1:5" ht="13.2" x14ac:dyDescent="0.25">
      <c r="A226" s="43" t="s">
        <v>38</v>
      </c>
      <c r="B226" s="44">
        <f>B227</f>
        <v>2000</v>
      </c>
      <c r="C226" s="44">
        <f>C227</f>
        <v>2000</v>
      </c>
      <c r="D226" s="44">
        <f>D227</f>
        <v>1621.99</v>
      </c>
      <c r="E226" s="44">
        <f t="shared" ref="E226" si="1">D226/B226*100</f>
        <v>81.099500000000006</v>
      </c>
    </row>
    <row r="227" spans="1:5" ht="13.2" x14ac:dyDescent="0.2">
      <c r="A227" s="35" t="s">
        <v>124</v>
      </c>
      <c r="B227" s="34">
        <v>2000</v>
      </c>
      <c r="C227" s="34">
        <v>2000</v>
      </c>
      <c r="D227" s="34">
        <f>D228</f>
        <v>1621.99</v>
      </c>
      <c r="E227" s="34">
        <f>D227/B227*100</f>
        <v>81.099500000000006</v>
      </c>
    </row>
    <row r="228" spans="1:5" ht="13.2" x14ac:dyDescent="0.25">
      <c r="A228" s="27" t="s">
        <v>88</v>
      </c>
      <c r="B228" s="8"/>
      <c r="C228" s="8"/>
      <c r="D228" s="8">
        <f>D229+D230+D231+D232</f>
        <v>1621.99</v>
      </c>
      <c r="E228" s="8"/>
    </row>
    <row r="229" spans="1:5" ht="13.2" hidden="1" x14ac:dyDescent="0.25">
      <c r="A229" s="28" t="s">
        <v>89</v>
      </c>
      <c r="B229" s="8"/>
      <c r="C229" s="8"/>
      <c r="D229" s="11"/>
      <c r="E229" s="8"/>
    </row>
    <row r="230" spans="1:5" ht="13.2" x14ac:dyDescent="0.25">
      <c r="A230" s="28" t="s">
        <v>90</v>
      </c>
      <c r="B230" s="8"/>
      <c r="C230" s="8"/>
      <c r="D230" s="11">
        <v>1239.75</v>
      </c>
      <c r="E230" s="8"/>
    </row>
    <row r="231" spans="1:5" ht="13.2" hidden="1" x14ac:dyDescent="0.25">
      <c r="A231" s="28" t="s">
        <v>92</v>
      </c>
      <c r="B231" s="8"/>
      <c r="C231" s="8"/>
      <c r="D231" s="11"/>
      <c r="E231" s="8"/>
    </row>
    <row r="232" spans="1:5" ht="15" customHeight="1" x14ac:dyDescent="0.25">
      <c r="A232" s="28" t="s">
        <v>93</v>
      </c>
      <c r="B232" s="8"/>
      <c r="C232" s="8"/>
      <c r="D232" s="11">
        <v>382.24</v>
      </c>
      <c r="E232" s="8"/>
    </row>
    <row r="233" spans="1:5" ht="15" hidden="1" customHeight="1" x14ac:dyDescent="0.25">
      <c r="A233" s="28" t="s">
        <v>89</v>
      </c>
      <c r="B233" s="8"/>
      <c r="C233" s="8"/>
      <c r="D233" s="11"/>
      <c r="E233" s="8"/>
    </row>
    <row r="234" spans="1:5" ht="13.2" hidden="1" x14ac:dyDescent="0.25">
      <c r="A234" s="26" t="s">
        <v>9</v>
      </c>
      <c r="B234" s="8"/>
      <c r="C234" s="8"/>
      <c r="D234" s="8">
        <f>D235</f>
        <v>0</v>
      </c>
      <c r="E234" s="8" t="s">
        <v>0</v>
      </c>
    </row>
    <row r="235" spans="1:5" ht="13.2" hidden="1" x14ac:dyDescent="0.25">
      <c r="A235" s="27" t="s">
        <v>88</v>
      </c>
      <c r="B235" s="8"/>
      <c r="C235" s="8"/>
      <c r="D235" s="8">
        <f>D236</f>
        <v>0</v>
      </c>
      <c r="E235" s="8" t="s">
        <v>0</v>
      </c>
    </row>
    <row r="236" spans="1:5" ht="13.2" hidden="1" x14ac:dyDescent="0.25">
      <c r="A236" s="28" t="s">
        <v>89</v>
      </c>
      <c r="B236" s="8"/>
      <c r="C236" s="8"/>
      <c r="D236" s="11"/>
      <c r="E236" s="8"/>
    </row>
    <row r="237" spans="1:5" ht="13.2" x14ac:dyDescent="0.25">
      <c r="A237" s="43" t="s">
        <v>14</v>
      </c>
      <c r="B237" s="44">
        <v>0</v>
      </c>
      <c r="C237" s="44">
        <v>0</v>
      </c>
      <c r="D237" s="44">
        <f>D239</f>
        <v>732.74</v>
      </c>
      <c r="E237" s="44" t="s">
        <v>0</v>
      </c>
    </row>
    <row r="238" spans="1:5" ht="13.2" x14ac:dyDescent="0.2">
      <c r="A238" s="35" t="s">
        <v>124</v>
      </c>
      <c r="B238" s="34">
        <v>0</v>
      </c>
      <c r="C238" s="34">
        <v>0</v>
      </c>
      <c r="D238" s="34">
        <f>D239</f>
        <v>732.74</v>
      </c>
      <c r="E238" s="34" t="s">
        <v>0</v>
      </c>
    </row>
    <row r="239" spans="1:5" ht="13.2" x14ac:dyDescent="0.25">
      <c r="A239" s="27" t="s">
        <v>88</v>
      </c>
      <c r="B239" s="8"/>
      <c r="C239" s="8"/>
      <c r="D239" s="8">
        <f>D241+D240</f>
        <v>732.74</v>
      </c>
      <c r="E239" s="8"/>
    </row>
    <row r="240" spans="1:5" ht="13.2" x14ac:dyDescent="0.25">
      <c r="A240" s="28" t="s">
        <v>89</v>
      </c>
      <c r="B240" s="8"/>
      <c r="C240" s="8"/>
      <c r="D240" s="11">
        <v>732.74</v>
      </c>
      <c r="E240" s="8"/>
    </row>
    <row r="241" spans="1:5" ht="13.2" x14ac:dyDescent="0.25">
      <c r="A241" s="28" t="s">
        <v>92</v>
      </c>
      <c r="B241" s="14"/>
      <c r="C241" s="14"/>
      <c r="D241" s="11">
        <v>0</v>
      </c>
      <c r="E241" s="11"/>
    </row>
    <row r="243" spans="1:5" s="100" customFormat="1" ht="13.8" x14ac:dyDescent="0.25">
      <c r="A243" s="166" t="s">
        <v>172</v>
      </c>
      <c r="B243" s="166"/>
      <c r="C243" s="166"/>
      <c r="D243" s="166"/>
      <c r="E243" s="166"/>
    </row>
    <row r="244" spans="1:5" ht="15.6" x14ac:dyDescent="0.3">
      <c r="A244" s="169" t="s">
        <v>176</v>
      </c>
      <c r="B244" s="169"/>
      <c r="C244" s="169"/>
      <c r="D244" s="169"/>
      <c r="E244" s="169"/>
    </row>
    <row r="245" spans="1:5" ht="41.25" customHeight="1" x14ac:dyDescent="0.25">
      <c r="A245" s="164" t="s">
        <v>173</v>
      </c>
      <c r="B245" s="164"/>
      <c r="C245" s="164"/>
      <c r="D245" s="164"/>
      <c r="E245" s="164"/>
    </row>
    <row r="246" spans="1:5" ht="12.75" customHeight="1" x14ac:dyDescent="0.25">
      <c r="A246" s="91"/>
      <c r="B246" s="91"/>
      <c r="C246" s="91"/>
      <c r="D246" s="166" t="s">
        <v>174</v>
      </c>
      <c r="E246" s="166"/>
    </row>
    <row r="247" spans="1:5" ht="12.75" customHeight="1" x14ac:dyDescent="0.25">
      <c r="A247" s="91"/>
      <c r="B247" s="91"/>
      <c r="C247" s="91"/>
      <c r="D247" s="166" t="s">
        <v>4</v>
      </c>
      <c r="E247" s="166"/>
    </row>
    <row r="248" spans="1:5" ht="12.75" customHeight="1" x14ac:dyDescent="0.2">
      <c r="A248" s="90"/>
      <c r="B248" s="90"/>
      <c r="C248" s="90"/>
      <c r="D248" s="90"/>
      <c r="E248" s="90"/>
    </row>
    <row r="249" spans="1:5" ht="13.8" x14ac:dyDescent="0.25">
      <c r="A249" s="165" t="s">
        <v>178</v>
      </c>
      <c r="B249" s="165"/>
      <c r="C249" s="165"/>
      <c r="D249" s="165"/>
      <c r="E249" s="165"/>
    </row>
    <row r="250" spans="1:5" ht="13.8" x14ac:dyDescent="0.25">
      <c r="A250" s="92" t="s">
        <v>179</v>
      </c>
      <c r="B250" s="93"/>
      <c r="C250" s="93"/>
      <c r="D250" s="93"/>
      <c r="E250" s="94"/>
    </row>
    <row r="251" spans="1:5" ht="13.8" x14ac:dyDescent="0.25">
      <c r="A251" s="95"/>
      <c r="B251" s="93"/>
      <c r="C251" s="93"/>
      <c r="D251" s="93"/>
      <c r="E251" s="94"/>
    </row>
    <row r="252" spans="1:5" ht="13.8" x14ac:dyDescent="0.25">
      <c r="A252" s="92" t="s">
        <v>244</v>
      </c>
      <c r="B252" s="93"/>
      <c r="C252" s="93"/>
      <c r="D252" s="93"/>
      <c r="E252" s="94"/>
    </row>
  </sheetData>
  <mergeCells count="9">
    <mergeCell ref="A245:E245"/>
    <mergeCell ref="A249:E249"/>
    <mergeCell ref="D246:E246"/>
    <mergeCell ref="D247:E247"/>
    <mergeCell ref="A1:E1"/>
    <mergeCell ref="A2:E2"/>
    <mergeCell ref="A3:E3"/>
    <mergeCell ref="A243:E243"/>
    <mergeCell ref="A244:E244"/>
  </mergeCells>
  <pageMargins left="0.66840277777777779" right="0.47916666666666669" top="1" bottom="0.7204861111111111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OPĆI DIO</vt:lpstr>
      <vt:lpstr>FUNKCIJSKA KLASIFIKACIJA</vt:lpstr>
      <vt:lpstr>RAČUN FINANCIRANJA</vt:lpstr>
      <vt:lpstr>RAČ.FIN.-IZVORI</vt:lpstr>
      <vt:lpstr>POSEBNI DIO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PRORAČUNA</dc:title>
  <dc:subject/>
  <dc:creator>Valentina</dc:creator>
  <cp:keywords/>
  <dc:description/>
  <cp:lastModifiedBy>Korisnik</cp:lastModifiedBy>
  <cp:lastPrinted>2023-07-19T11:14:07Z</cp:lastPrinted>
  <dcterms:created xsi:type="dcterms:W3CDTF">2020-02-18T12:38:48Z</dcterms:created>
  <dcterms:modified xsi:type="dcterms:W3CDTF">2023-07-21T10:28:40Z</dcterms:modified>
  <cp:category/>
</cp:coreProperties>
</file>